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AREN\CUENTA DE COBRO\"/>
    </mc:Choice>
  </mc:AlternateContent>
  <bookViews>
    <workbookView xWindow="0" yWindow="0" windowWidth="20490" windowHeight="7155"/>
  </bookViews>
  <sheets>
    <sheet name="PMR III TRIM 2021 FPS-FNC" sheetId="2" r:id="rId1"/>
    <sheet name="% II TRIM 2021" sheetId="3" state="hidden" r:id="rId2"/>
    <sheet name="Hoja2"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'PMR III TRIM 2021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III TRIM 2021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III TRIM 2021 FPS-FNC'!$B$1:$AX$19</definedName>
    <definedName name="Proceso" localSheetId="0">'[2]Datos-Riesgos'!$I$2:$I$28</definedName>
    <definedName name="Proceso">[1]Datos!$C$2:$C$28</definedName>
    <definedName name="Respuestas">[1]Datos!$U$2:$U$3</definedName>
    <definedName name="_xlnm.Print_Titles" localSheetId="0">'PMR III TRIM 2021 FPS-FNC'!$1:$13</definedName>
    <definedName name="Trámites_y_OPAS_afectados">[1]Datos!$AD$2:$AD$35</definedName>
    <definedName name="Vacío">[1]Datos!#REF!</definedName>
    <definedName name="x" localSheetId="0">'[2]Datos-Riesgos'!$T$2</definedName>
    <definedName name="x">[1]Datos!$V$2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4" i="2" l="1"/>
  <c r="AD58" i="2"/>
  <c r="AC58" i="2"/>
  <c r="AB58" i="2"/>
  <c r="AA58" i="2"/>
  <c r="Z58" i="2"/>
  <c r="Y58" i="2"/>
  <c r="X58" i="2"/>
  <c r="W58" i="2"/>
  <c r="V58" i="2"/>
  <c r="T58" i="2"/>
  <c r="S58" i="2"/>
  <c r="R58" i="2"/>
  <c r="Q58" i="2"/>
  <c r="P58" i="2"/>
  <c r="O58" i="2"/>
  <c r="N58" i="2"/>
  <c r="M58" i="2"/>
  <c r="L58" i="2"/>
  <c r="K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B55" i="2"/>
  <c r="AC64" i="2"/>
  <c r="AC63" i="2"/>
  <c r="AC61" i="2"/>
  <c r="AC53" i="2"/>
  <c r="AC66" i="2"/>
  <c r="AD95" i="2"/>
  <c r="AC95" i="2"/>
  <c r="AB95" i="2"/>
  <c r="AA95" i="2"/>
  <c r="Z95" i="2"/>
  <c r="Y95" i="2"/>
  <c r="X95" i="2"/>
  <c r="W95" i="2"/>
  <c r="V95" i="2"/>
  <c r="U95" i="2"/>
  <c r="T95" i="2"/>
  <c r="S95" i="2"/>
  <c r="R95" i="2"/>
  <c r="Q95" i="2"/>
  <c r="P95" i="2"/>
  <c r="O95" i="2"/>
  <c r="M95" i="2"/>
  <c r="L95" i="2"/>
  <c r="K95" i="2"/>
  <c r="G95" i="2"/>
  <c r="F95" i="2"/>
  <c r="C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C40" i="2"/>
  <c r="AC36" i="2"/>
  <c r="AC33"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V23" i="2"/>
  <c r="AD23" i="2"/>
  <c r="AC23" i="2"/>
  <c r="AB23" i="2"/>
  <c r="AA23" i="2"/>
  <c r="Z23" i="2"/>
  <c r="Y23" i="2"/>
  <c r="X23" i="2"/>
  <c r="W23" i="2"/>
  <c r="V23" i="2"/>
  <c r="U23" i="2"/>
  <c r="T23" i="2"/>
  <c r="S23" i="2"/>
  <c r="R23" i="2"/>
  <c r="Q23" i="2"/>
  <c r="P23" i="2"/>
  <c r="N23" i="2"/>
  <c r="M23" i="2"/>
  <c r="L23" i="2"/>
  <c r="K23" i="2"/>
  <c r="I23" i="2"/>
  <c r="H23" i="2"/>
  <c r="G23" i="2"/>
  <c r="F23" i="2"/>
  <c r="C23" i="2"/>
  <c r="B23" i="2"/>
  <c r="AD103" i="2"/>
  <c r="AC103" i="2"/>
  <c r="AB103" i="2"/>
  <c r="AA103" i="2"/>
  <c r="Z103" i="2"/>
  <c r="Y103" i="2"/>
  <c r="X103" i="2"/>
  <c r="W103" i="2"/>
  <c r="V103" i="2"/>
  <c r="U103" i="2"/>
  <c r="T103" i="2"/>
  <c r="S103" i="2"/>
  <c r="R103" i="2"/>
  <c r="Q103" i="2"/>
  <c r="P103" i="2"/>
  <c r="O103" i="2"/>
  <c r="N103" i="2"/>
  <c r="M103" i="2"/>
  <c r="L103" i="2"/>
  <c r="K103" i="2"/>
  <c r="J103" i="2"/>
  <c r="I103" i="2"/>
  <c r="H103" i="2"/>
  <c r="G103" i="2"/>
  <c r="AD100" i="2"/>
  <c r="AC100" i="2"/>
  <c r="AB100" i="2"/>
  <c r="AA100" i="2"/>
  <c r="Z100" i="2"/>
  <c r="Y100" i="2"/>
  <c r="X100" i="2"/>
  <c r="W100" i="2"/>
  <c r="V100" i="2"/>
  <c r="U100" i="2"/>
  <c r="T100" i="2"/>
  <c r="S100" i="2"/>
  <c r="R100" i="2"/>
  <c r="Q100" i="2"/>
  <c r="P100" i="2"/>
  <c r="O100" i="2"/>
  <c r="N100" i="2"/>
  <c r="M100" i="2"/>
  <c r="L100" i="2"/>
  <c r="K100" i="2"/>
  <c r="J100" i="2"/>
  <c r="I100" i="2"/>
  <c r="H100" i="2"/>
  <c r="G100" i="2"/>
  <c r="AD98" i="2"/>
  <c r="AC98" i="2"/>
  <c r="AB98" i="2"/>
  <c r="AA98" i="2"/>
  <c r="Z98" i="2"/>
  <c r="Y98" i="2"/>
  <c r="X98" i="2"/>
  <c r="W98" i="2"/>
  <c r="V98" i="2"/>
  <c r="U98" i="2"/>
  <c r="T98" i="2"/>
  <c r="S98" i="2"/>
  <c r="R98" i="2"/>
  <c r="Q98" i="2"/>
  <c r="P98" i="2"/>
  <c r="O98" i="2"/>
  <c r="N98" i="2"/>
  <c r="M98" i="2"/>
  <c r="L98" i="2"/>
  <c r="K98" i="2"/>
  <c r="J98" i="2"/>
  <c r="I98" i="2"/>
  <c r="H98" i="2"/>
  <c r="G98" i="2"/>
  <c r="AD82" i="2"/>
  <c r="AC82" i="2"/>
  <c r="AB82" i="2"/>
  <c r="AA82" i="2"/>
  <c r="Z82" i="2"/>
  <c r="Y82" i="2"/>
  <c r="X82" i="2"/>
  <c r="W82" i="2"/>
  <c r="V82" i="2"/>
  <c r="U82" i="2"/>
  <c r="T82" i="2"/>
  <c r="S82" i="2"/>
  <c r="R82" i="2"/>
  <c r="Q82" i="2"/>
  <c r="P82" i="2"/>
  <c r="O82" i="2"/>
  <c r="M82" i="2"/>
  <c r="L82" i="2"/>
  <c r="K82" i="2"/>
  <c r="I82" i="2"/>
  <c r="H82" i="2"/>
  <c r="F82" i="2"/>
  <c r="E82" i="2"/>
  <c r="D82" i="2"/>
  <c r="C82" i="2"/>
  <c r="B82" i="2"/>
  <c r="AC80" i="2"/>
  <c r="AB80" i="2"/>
  <c r="AA80" i="2"/>
  <c r="Z80" i="2"/>
  <c r="Y80" i="2"/>
  <c r="X80" i="2"/>
  <c r="W80" i="2"/>
  <c r="V80" i="2"/>
  <c r="T80" i="2"/>
  <c r="S80" i="2"/>
  <c r="R80" i="2"/>
  <c r="Q80" i="2"/>
  <c r="P80" i="2"/>
  <c r="N80" i="2"/>
  <c r="M80" i="2"/>
  <c r="L80" i="2"/>
  <c r="K80" i="2"/>
  <c r="G80" i="2"/>
  <c r="F80" i="2"/>
  <c r="C80" i="2"/>
  <c r="B80" i="2"/>
  <c r="AC78" i="2"/>
  <c r="AB78" i="2"/>
  <c r="AA78" i="2"/>
  <c r="Z78" i="2"/>
  <c r="Y78" i="2"/>
  <c r="X78" i="2"/>
  <c r="W78" i="2"/>
  <c r="V78" i="2"/>
  <c r="T78" i="2"/>
  <c r="S78" i="2"/>
  <c r="R78" i="2"/>
  <c r="Q78" i="2"/>
  <c r="P78" i="2"/>
  <c r="M78" i="2"/>
  <c r="L78" i="2"/>
  <c r="K78" i="2"/>
  <c r="G78" i="2"/>
  <c r="F78" i="2"/>
  <c r="C78" i="2"/>
  <c r="B78" i="2"/>
  <c r="AJ17" i="2"/>
  <c r="AI17" i="2"/>
  <c r="AH17" i="2"/>
  <c r="AG17" i="2"/>
  <c r="AF17" i="2"/>
  <c r="AD17" i="2"/>
  <c r="AC17" i="2"/>
  <c r="AB17" i="2"/>
  <c r="AA17" i="2"/>
  <c r="Z17" i="2"/>
  <c r="Y17" i="2"/>
  <c r="X17" i="2"/>
  <c r="W17" i="2"/>
  <c r="V17" i="2"/>
  <c r="U17" i="2"/>
  <c r="T17" i="2"/>
  <c r="S17" i="2"/>
  <c r="R17" i="2"/>
  <c r="Q17" i="2"/>
  <c r="P17" i="2"/>
  <c r="N17" i="2"/>
  <c r="M17" i="2"/>
  <c r="L17" i="2"/>
  <c r="K17" i="2"/>
  <c r="I17" i="2"/>
  <c r="G17" i="2"/>
  <c r="F17" i="2"/>
  <c r="C17" i="2"/>
  <c r="B17" i="2"/>
  <c r="AD16" i="2"/>
  <c r="AC16" i="2"/>
  <c r="AB16" i="2"/>
  <c r="AA16" i="2"/>
  <c r="Z16" i="2"/>
  <c r="Y16" i="2"/>
  <c r="X16" i="2"/>
  <c r="W16" i="2"/>
  <c r="V16" i="2"/>
  <c r="U16" i="2"/>
  <c r="T16" i="2"/>
  <c r="S16" i="2"/>
  <c r="R16" i="2"/>
  <c r="Q16" i="2"/>
  <c r="P16" i="2"/>
  <c r="O16" i="2"/>
  <c r="N16" i="2"/>
  <c r="M16" i="2"/>
  <c r="L16" i="2"/>
  <c r="K16" i="2"/>
  <c r="I16" i="2"/>
  <c r="H16" i="2"/>
  <c r="G16" i="2"/>
  <c r="F16" i="2"/>
  <c r="C16" i="2"/>
  <c r="B16" i="2"/>
  <c r="AD15" i="2"/>
  <c r="AC15" i="2"/>
  <c r="AB15" i="2"/>
  <c r="AA15" i="2"/>
  <c r="Z15" i="2"/>
  <c r="Y15" i="2"/>
  <c r="X15" i="2"/>
  <c r="W15" i="2"/>
  <c r="V15" i="2"/>
  <c r="U15" i="2"/>
  <c r="T15" i="2"/>
  <c r="S15" i="2"/>
  <c r="R15" i="2"/>
  <c r="Q15" i="2"/>
  <c r="P15" i="2"/>
  <c r="O15" i="2"/>
  <c r="N15" i="2"/>
  <c r="M15" i="2"/>
  <c r="L15" i="2"/>
  <c r="K15" i="2"/>
  <c r="J15" i="2"/>
  <c r="I15" i="2"/>
  <c r="G15" i="2"/>
  <c r="F15" i="2"/>
  <c r="C15" i="2"/>
  <c r="B15" i="2"/>
</calcChain>
</file>

<file path=xl/sharedStrings.xml><?xml version="1.0" encoding="utf-8"?>
<sst xmlns="http://schemas.openxmlformats.org/spreadsheetml/2006/main" count="1916" uniqueCount="1029">
  <si>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</si>
  <si>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</si>
  <si>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</si>
  <si>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</si>
  <si>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</si>
  <si>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</si>
  <si>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</si>
  <si>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</si>
  <si>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</si>
  <si>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</si>
  <si>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</si>
  <si>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</si>
  <si>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</si>
  <si>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</si>
  <si>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</si>
  <si>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</si>
  <si>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</si>
  <si>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</si>
  <si>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</si>
  <si>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</si>
  <si>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</si>
  <si>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</si>
  <si>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</si>
  <si>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</si>
  <si>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</si>
  <si>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</si>
  <si>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</si>
  <si>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</si>
  <si>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</si>
  <si>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</si>
  <si>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</si>
  <si>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</si>
  <si>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</si>
  <si>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</si>
  <si>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</si>
  <si>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</si>
  <si>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</si>
  <si>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</si>
  <si>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</si>
  <si>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</si>
  <si>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</si>
  <si>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GESTION PRESTACIONES ECONOMICAS</t>
  </si>
  <si>
    <t>Reducir</t>
  </si>
  <si>
    <t>DIRECCIONAMIENTO ESTRATEGICO</t>
  </si>
  <si>
    <t>Aceptar</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</si>
  <si>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</si>
  <si>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</si>
  <si>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</si>
  <si>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</si>
  <si>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</si>
  <si>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</si>
  <si>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</si>
  <si>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</si>
  <si>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</si>
  <si>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</si>
  <si>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</si>
  <si>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</si>
  <si>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</si>
  <si>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</si>
  <si>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</si>
  <si>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</si>
  <si>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</si>
  <si>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</si>
  <si>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</si>
  <si>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</si>
  <si>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</si>
  <si>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</si>
  <si>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</si>
  <si>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</si>
  <si>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</si>
  <si>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</si>
  <si>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</si>
  <si>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</si>
  <si>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</si>
  <si>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</si>
  <si>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</si>
  <si>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</si>
  <si>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</si>
  <si>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</si>
  <si>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</si>
  <si>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</si>
  <si>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</si>
  <si>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</si>
  <si>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</si>
  <si>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</si>
  <si>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</si>
  <si>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</si>
  <si>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</si>
  <si>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</si>
  <si>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</si>
  <si>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</si>
  <si>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</si>
  <si>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</si>
  <si>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</si>
  <si>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</si>
  <si>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</si>
  <si>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</si>
  <si>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</si>
  <si>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</si>
  <si>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</si>
  <si>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</si>
  <si>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</si>
  <si>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</si>
  <si>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</si>
  <si>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</si>
  <si>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</si>
  <si>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</si>
  <si>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</si>
  <si>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</si>
  <si>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</si>
  <si>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</si>
  <si>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</si>
  <si>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</si>
  <si>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</si>
  <si>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</si>
  <si>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</si>
  <si>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</si>
  <si>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</si>
  <si>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</si>
  <si>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</si>
  <si>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</si>
  <si>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</si>
  <si>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</si>
  <si>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</si>
  <si>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</si>
  <si>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</si>
  <si>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</si>
  <si>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</si>
  <si>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</si>
  <si>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</si>
  <si>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</si>
  <si>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</si>
  <si>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</si>
  <si>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</si>
  <si>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</si>
  <si>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</si>
  <si>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</si>
  <si>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</si>
  <si>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</si>
  <si>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</si>
  <si>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</si>
  <si>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</si>
  <si>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</si>
  <si>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</si>
  <si>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</si>
  <si>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</si>
  <si>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</si>
  <si>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</si>
  <si>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</si>
  <si>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</si>
  <si>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</si>
  <si>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</si>
  <si>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</si>
  <si>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</si>
  <si>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</si>
  <si>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</si>
  <si>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</si>
  <si>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</si>
  <si>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</si>
  <si>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</si>
  <si>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</si>
  <si>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</si>
  <si>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</si>
  <si>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</si>
  <si>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</si>
  <si>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</si>
  <si>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</si>
  <si>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</si>
  <si>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</si>
  <si>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</si>
  <si>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</si>
  <si>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</si>
  <si>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</si>
  <si>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</si>
  <si>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</si>
  <si>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</si>
  <si>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</si>
  <si>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</si>
  <si>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</si>
  <si>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</si>
  <si>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</si>
  <si>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</si>
  <si>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</si>
  <si>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</si>
  <si>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</si>
  <si>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</si>
  <si>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</si>
  <si>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</si>
  <si>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</si>
  <si>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</si>
  <si>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</si>
  <si>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</si>
  <si>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</si>
  <si>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</si>
  <si>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</si>
  <si>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</si>
  <si>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</si>
  <si>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</si>
  <si>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</si>
  <si>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</si>
  <si>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</si>
  <si>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</si>
  <si>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</si>
  <si>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</si>
  <si>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</si>
  <si>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</si>
  <si>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</si>
  <si>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</si>
  <si>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</si>
  <si>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</si>
  <si>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</si>
  <si>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</si>
  <si>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</si>
  <si>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</si>
  <si>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</si>
  <si>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</si>
  <si>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</si>
  <si>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</si>
  <si>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</si>
  <si>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</si>
  <si>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</si>
  <si>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</si>
  <si>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</si>
  <si>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</si>
  <si>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</si>
  <si>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</si>
  <si>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</si>
  <si>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</si>
  <si>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</si>
  <si>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</si>
  <si>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</si>
  <si>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</si>
  <si>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</si>
  <si>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</si>
  <si>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</si>
  <si>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</si>
  <si>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</si>
  <si>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</si>
  <si>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</si>
  <si>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</si>
  <si>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</si>
  <si>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</si>
  <si>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</si>
  <si>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</si>
  <si>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</si>
  <si>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</si>
  <si>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</si>
  <si>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</si>
  <si>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</si>
  <si>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</si>
  <si>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</si>
  <si>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</si>
  <si>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</si>
  <si>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</si>
  <si>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</si>
  <si>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</si>
  <si>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</si>
  <si>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</si>
  <si>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</si>
  <si>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</si>
  <si>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</si>
  <si>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</si>
  <si>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</si>
  <si>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</si>
  <si>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</si>
  <si>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</si>
  <si>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</si>
  <si>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</si>
  <si>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</si>
  <si>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</si>
  <si>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</si>
  <si>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</si>
  <si>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</si>
  <si>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</si>
  <si>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</si>
  <si>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</si>
  <si>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</si>
  <si>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</si>
  <si>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</si>
  <si>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</si>
  <si>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</si>
  <si>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</si>
  <si>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</si>
  <si>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</si>
  <si>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</si>
  <si>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</si>
  <si>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1/07/2020</t>
  </si>
  <si>
    <t xml:space="preserve">
31/12/2020</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</si>
  <si>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</si>
  <si>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</si>
  <si>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</si>
  <si>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</si>
  <si>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</si>
  <si>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</si>
  <si>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</si>
  <si>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</si>
  <si>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</si>
  <si>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</si>
  <si>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</si>
  <si>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</si>
  <si>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</si>
  <si>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</si>
  <si>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</si>
  <si>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</si>
  <si>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</si>
  <si>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</si>
  <si>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</si>
  <si>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</si>
  <si>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</si>
  <si>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</si>
  <si>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</si>
  <si>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</si>
  <si>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</si>
  <si>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</si>
  <si>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</si>
  <si>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</si>
  <si>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</si>
  <si>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</si>
  <si>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</si>
  <si>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</si>
  <si>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</si>
  <si>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</si>
  <si>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</si>
  <si>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</si>
  <si>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</si>
  <si>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</si>
  <si>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</si>
  <si>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</si>
  <si>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</si>
  <si>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</si>
  <si>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</si>
  <si>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</si>
  <si>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</si>
  <si>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</si>
  <si>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</si>
  <si>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</si>
  <si>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</si>
  <si>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</si>
  <si>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</si>
  <si>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</si>
  <si>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</si>
  <si>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</si>
  <si>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</si>
  <si>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</si>
  <si>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</si>
  <si>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</si>
  <si>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</si>
  <si>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</si>
  <si>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</si>
  <si>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</si>
  <si>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</si>
  <si>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</si>
  <si>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</si>
  <si>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</si>
  <si>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</si>
  <si>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</si>
  <si>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</si>
  <si>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</si>
  <si>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</si>
  <si>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</si>
  <si>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</si>
  <si>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</si>
  <si>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</si>
  <si>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</si>
  <si>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</si>
  <si>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</si>
  <si>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</si>
  <si>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</si>
  <si>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</si>
  <si>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</si>
  <si>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</si>
  <si>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</si>
  <si>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</si>
  <si>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</si>
  <si>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</si>
  <si>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</si>
  <si>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</si>
  <si>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</si>
  <si>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</si>
  <si>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</si>
  <si>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</si>
  <si>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</si>
  <si>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</si>
  <si>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</si>
  <si>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</si>
  <si>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</si>
  <si>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</si>
  <si>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</si>
  <si>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Profesionales de Apoyo alos planes de gestión humana
</t>
  </si>
  <si>
    <t xml:space="preserve">Evaluaciones a los planes de gestión humana.
</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</si>
  <si>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</si>
  <si>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</si>
  <si>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</si>
  <si>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</si>
  <si>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</si>
  <si>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</si>
  <si>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</si>
  <si>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</si>
  <si>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</si>
  <si>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</si>
  <si>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</si>
  <si>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</si>
  <si>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</si>
  <si>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</si>
  <si>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</si>
  <si>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</si>
  <si>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</si>
  <si>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</si>
  <si>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</si>
  <si>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</si>
  <si>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</si>
  <si>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</si>
  <si>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</si>
  <si>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</si>
  <si>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</si>
  <si>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</si>
  <si>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</si>
  <si>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</si>
  <si>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</si>
  <si>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</si>
  <si>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</si>
  <si>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</si>
  <si>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</si>
  <si>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</si>
  <si>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</si>
  <si>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</si>
  <si>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</si>
  <si>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</si>
  <si>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</si>
  <si>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</si>
  <si>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</si>
  <si>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</si>
  <si>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</si>
  <si>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</si>
  <si>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</si>
  <si>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</si>
  <si>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</si>
  <si>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</si>
  <si>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</si>
  <si>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</si>
  <si>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</si>
  <si>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</si>
  <si>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</si>
  <si>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</si>
  <si>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</si>
  <si>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</si>
  <si>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</si>
  <si>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</si>
  <si>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</si>
  <si>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</si>
  <si>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</si>
  <si>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</si>
  <si>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</si>
  <si>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</si>
  <si>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</si>
  <si>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</si>
  <si>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</si>
  <si>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</si>
  <si>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</si>
  <si>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</si>
  <si>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</si>
  <si>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</si>
  <si>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</si>
  <si>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</si>
  <si>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</si>
  <si>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</si>
  <si>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</si>
  <si>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</si>
  <si>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</si>
  <si>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</si>
  <si>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</si>
  <si>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</si>
  <si>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</si>
  <si>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</si>
  <si>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</si>
  <si>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</si>
  <si>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</si>
  <si>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</si>
  <si>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</si>
  <si>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</si>
  <si>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</si>
  <si>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</si>
  <si>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</si>
  <si>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</si>
  <si>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</si>
  <si>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</si>
  <si>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</si>
  <si>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</si>
  <si>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</si>
  <si>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</si>
  <si>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</si>
  <si>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</si>
  <si>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</si>
  <si>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</si>
  <si>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</si>
  <si>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2. Realizar seguimiento al COPAST
</t>
  </si>
  <si>
    <t xml:space="preserve">
Falta de mantenimiento en el archivo central y en los diferentes archivos de gestión
</t>
  </si>
  <si>
    <t xml:space="preserve">
Afectación de las instalaciones por Sismo, incendio o asonada
</t>
  </si>
  <si>
    <t xml:space="preserve">
Contratar una empresa externa que organice el archivo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</si>
  <si>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</si>
  <si>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</si>
  <si>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</si>
  <si>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</si>
  <si>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</si>
  <si>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</si>
  <si>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</si>
  <si>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</si>
  <si>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</si>
  <si>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</si>
  <si>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</si>
  <si>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</si>
  <si>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</si>
  <si>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</si>
  <si>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</si>
  <si>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</si>
  <si>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</si>
  <si>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</si>
  <si>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</si>
  <si>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</si>
  <si>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</si>
  <si>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</si>
  <si>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</si>
  <si>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</si>
  <si>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</si>
  <si>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</si>
  <si>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</si>
  <si>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</si>
  <si>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</si>
  <si>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</si>
  <si>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</si>
  <si>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</si>
  <si>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</si>
  <si>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</si>
  <si>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</si>
  <si>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</si>
  <si>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</si>
  <si>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</si>
  <si>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</si>
  <si>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</si>
  <si>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</si>
  <si>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</si>
  <si>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</si>
  <si>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</si>
  <si>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</si>
  <si>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</si>
  <si>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</si>
  <si>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</si>
  <si>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</si>
  <si>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</si>
  <si>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</si>
  <si>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</si>
  <si>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</si>
  <si>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</si>
  <si>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</si>
  <si>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</si>
  <si>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</si>
  <si>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</si>
  <si>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</si>
  <si>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</si>
  <si>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</si>
  <si>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</si>
  <si>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</si>
  <si>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</si>
  <si>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</si>
  <si>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</si>
  <si>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</si>
  <si>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</si>
  <si>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</si>
  <si>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</si>
  <si>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</si>
  <si>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</si>
  <si>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</si>
  <si>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</si>
  <si>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</si>
  <si>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</si>
  <si>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</si>
  <si>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</si>
  <si>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</si>
  <si>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</si>
  <si>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</si>
  <si>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</si>
  <si>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</si>
  <si>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</si>
  <si>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</si>
  <si>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</si>
  <si>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</si>
  <si>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</si>
  <si>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</si>
  <si>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</si>
  <si>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</si>
  <si>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</si>
  <si>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</si>
  <si>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</si>
  <si>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</si>
  <si>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</si>
  <si>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</si>
  <si>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</si>
  <si>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</si>
  <si>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</si>
  <si>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</si>
  <si>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</si>
  <si>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</si>
  <si>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</si>
  <si>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</si>
  <si>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</si>
  <si>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</si>
  <si>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</si>
  <si>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</si>
  <si>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</si>
  <si>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</si>
  <si>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</si>
  <si>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</si>
  <si>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</si>
  <si>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</si>
  <si>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</si>
  <si>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</si>
  <si>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</si>
  <si>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</si>
  <si>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</si>
  <si>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</si>
  <si>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</si>
  <si>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</si>
  <si>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</si>
  <si>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</si>
  <si>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</si>
  <si>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</si>
  <si>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</si>
  <si>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</si>
  <si>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</si>
  <si>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</si>
  <si>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</si>
  <si>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</si>
  <si>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</si>
  <si>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</si>
  <si>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</si>
  <si>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</si>
  <si>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</si>
  <si>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</si>
  <si>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</si>
  <si>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</si>
  <si>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</si>
  <si>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</si>
  <si>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</si>
  <si>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</si>
  <si>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</si>
  <si>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</si>
  <si>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</si>
  <si>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</si>
  <si>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</si>
  <si>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</si>
  <si>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</si>
  <si>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</si>
  <si>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</si>
  <si>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</si>
  <si>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</si>
  <si>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</si>
  <si>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</si>
  <si>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</si>
  <si>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</si>
  <si>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</si>
  <si>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</si>
  <si>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</si>
  <si>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</si>
  <si>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</si>
  <si>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</si>
  <si>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</si>
  <si>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</si>
  <si>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</si>
  <si>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</si>
  <si>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</si>
  <si>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</si>
  <si>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</si>
  <si>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</si>
  <si>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</si>
  <si>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</si>
  <si>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</si>
  <si>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</si>
  <si>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</si>
  <si>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</si>
  <si>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</si>
  <si>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</si>
  <si>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</si>
  <si>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</si>
  <si>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</si>
  <si>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</si>
  <si>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</si>
  <si>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</si>
  <si>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</si>
  <si>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</si>
  <si>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</si>
  <si>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</si>
  <si>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</si>
  <si>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</si>
  <si>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</si>
  <si>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</si>
  <si>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</si>
  <si>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</si>
  <si>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</si>
  <si>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</si>
  <si>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</si>
  <si>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</si>
  <si>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</si>
  <si>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</si>
  <si>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</si>
  <si>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</si>
  <si>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</si>
  <si>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</si>
  <si>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</si>
  <si>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</si>
  <si>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</si>
  <si>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</si>
  <si>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</si>
  <si>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</si>
  <si>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</si>
  <si>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</si>
  <si>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</si>
  <si>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</si>
  <si>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</si>
  <si>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</si>
  <si>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</si>
  <si>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</si>
  <si>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</si>
  <si>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Coordinador G.I.T Atención al Ciudadano y Gestión Documental 
</t>
  </si>
  <si>
    <t xml:space="preserve">
Coordinador de atención al ciudadano y gestión documental
</t>
  </si>
  <si>
    <t>Procesos misionales y de apoyo</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</si>
  <si>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</si>
  <si>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</si>
  <si>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
_______________
Cada vez que se requiera 
</t>
  </si>
  <si>
    <t xml:space="preserve">
______________
</t>
  </si>
  <si>
    <t xml:space="preserve">
Memorando a la unidad de control interno disciplinario enviado
</t>
  </si>
  <si>
    <t xml:space="preserve">
Coordinación GIT Defensa Judicial
</t>
  </si>
  <si>
    <t>_____________________________</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</si>
  <si>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</si>
  <si>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SEGUIMIENTO OFICINA ASESORA DE PLANEACION Y SISTEMAS</t>
  </si>
  <si>
    <t xml:space="preserve">
_______________
</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</si>
  <si>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</si>
  <si>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</si>
  <si>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</si>
  <si>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</si>
  <si>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</si>
  <si>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</si>
  <si>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</si>
  <si>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</si>
  <si>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</si>
  <si>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</si>
  <si>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</si>
  <si>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</si>
  <si>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</si>
  <si>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</si>
  <si>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</si>
  <si>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</si>
  <si>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</si>
  <si>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</si>
  <si>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</si>
  <si>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</si>
  <si>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</si>
  <si>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</si>
  <si>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</si>
  <si>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</si>
  <si>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</si>
  <si>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</si>
  <si>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</si>
  <si>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</si>
  <si>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</si>
  <si>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</si>
  <si>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</si>
  <si>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8.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</si>
  <si>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</si>
  <si>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</si>
  <si>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</si>
  <si>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</si>
  <si>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</si>
  <si>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</si>
  <si>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</si>
  <si>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</si>
  <si>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</si>
  <si>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</si>
  <si>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</si>
  <si>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</si>
  <si>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</si>
  <si>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</si>
  <si>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</si>
  <si>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</si>
  <si>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</si>
  <si>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</si>
  <si>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</si>
  <si>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</si>
  <si>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</si>
  <si>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</si>
  <si>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</si>
  <si>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</si>
  <si>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</si>
  <si>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</si>
  <si>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</si>
  <si>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</si>
  <si>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</si>
  <si>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</si>
  <si>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</si>
  <si>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</si>
  <si>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</si>
  <si>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</si>
  <si>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</si>
  <si>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</si>
  <si>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</si>
  <si>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</si>
  <si>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</si>
  <si>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</si>
  <si>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</si>
  <si>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</si>
  <si>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</si>
  <si>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</si>
  <si>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</si>
  <si>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</si>
  <si>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</si>
  <si>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</si>
  <si>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</si>
  <si>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</si>
  <si>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</si>
  <si>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</si>
  <si>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</si>
  <si>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</si>
  <si>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</si>
  <si>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</si>
  <si>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</si>
  <si>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</si>
  <si>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</si>
  <si>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</si>
  <si>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</si>
  <si>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</si>
  <si>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</si>
  <si>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</si>
  <si>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</si>
  <si>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</si>
  <si>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</si>
  <si>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</si>
  <si>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</si>
  <si>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</si>
  <si>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</si>
  <si>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</si>
  <si>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</si>
  <si>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</si>
  <si>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</si>
  <si>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_______________
Procedimientos Actualizados
</t>
  </si>
  <si>
    <t xml:space="preserve">
Actualización del Procedimiento SEGUIMIENTO Y MEDICION A LOS PROCESOS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</si>
  <si>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</si>
  <si>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</si>
  <si>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</si>
  <si>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</si>
  <si>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</si>
  <si>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</si>
  <si>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</si>
  <si>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</si>
  <si>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</si>
  <si>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</si>
  <si>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</si>
  <si>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Actas de reunión de retroalimentación de calidad y oportunidad entrega de información</t>
  </si>
  <si>
    <t>Informe de presentación de información por parte de los contratista de servicios de salud</t>
  </si>
  <si>
    <t xml:space="preserve">
Bases de datos actualizada y Formatos diligenciados ((APGSADADFO02) "Reintegro de elementos" y Formato de  "inventario individual" (APGSAGADF014))
</t>
  </si>
  <si>
    <t xml:space="preserve">
31/12/2020
_______________
</t>
  </si>
  <si>
    <t xml:space="preserve">
_______________
Secretario Técnico Comité de Defensa Judicial y Conciliación 
</t>
  </si>
  <si>
    <t xml:space="preserve">
100%</t>
  </si>
  <si>
    <t xml:space="preserve">
80%</t>
  </si>
  <si>
    <t xml:space="preserve">Condenas en litigios que deberían haber sido favorables a la Entidad 
</t>
  </si>
  <si>
    <t xml:space="preserve">MAPA INSTITUCIONAL DEL RIESGOS Y LAS OPORTUNIDADES </t>
  </si>
  <si>
    <t xml:space="preserve">
31/12/2021
</t>
  </si>
  <si>
    <t xml:space="preserve">
1/07/2021
</t>
  </si>
  <si>
    <t xml:space="preserve">
1/07/2021
</t>
  </si>
  <si>
    <t xml:space="preserve">
GESTION TALENTO HUMANO
</t>
  </si>
  <si>
    <t xml:space="preserve">
Solicitar semestralmente al GIT Gestión Bienes, Compras y Servicios Administrativos, por medio de correo electrónico la realización del mantenimiento de las instalaciones eléctricas y equipo de computo.
</t>
  </si>
  <si>
    <t>GESTION SERVICIOS ADMINISTRATIVOS Y GESTION DOCUMENTAL</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</si>
  <si>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</si>
  <si>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</si>
  <si>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</si>
  <si>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</si>
  <si>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</si>
  <si>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</si>
  <si>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Moderado
Fuerte
Fuerte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</si>
  <si>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</si>
  <si>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Profesionales de apoyo a la Oficina Asesora de planeación</t>
  </si>
  <si>
    <t xml:space="preserve">
Metodologías actualizadas y Lista de asistencia a eventos</t>
  </si>
  <si>
    <t xml:space="preserve">
5. Ajustar el diseño de las herramientas de medición del desempeño institucional y los controles establecidos para asegurar la captura, procesamiento y entrega de la información.
_______________
</t>
  </si>
  <si>
    <t xml:space="preserve">
Jefe de la Oficina Asesora de Planeación y Sistemas
_______________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</si>
  <si>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</si>
  <si>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</si>
  <si>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</si>
  <si>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 xml:space="preserve">
2. Realizar actividades de promoción de cultura de autocontrol y de seguimiento al desempeño.</t>
  </si>
  <si>
    <t xml:space="preserve">
Profesionales de apoyo a la Oficina Asesora de planeación </t>
  </si>
  <si>
    <t xml:space="preserve">
Envió de correos electrónicos y/o imágenes de inicio en los monitores y/o infografías y/o carteleras informativas y/o publicaciones en la intranet o pagina web</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</si>
  <si>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</si>
  <si>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__________________
Jefe oficina Asesora de Planeación</t>
  </si>
  <si>
    <t>_____________
Memorando de solicitud</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</si>
  <si>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</si>
  <si>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</si>
  <si>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</si>
  <si>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Profesionales  de apoyo  y jefe de  la Oficina Asesora de planeación </t>
  </si>
  <si>
    <t xml:space="preserve">
Informe resultado FURAG
</t>
  </si>
  <si>
    <t xml:space="preserve">
01/02/2021</t>
  </si>
  <si>
    <t xml:space="preserve">
31/03/2021</t>
  </si>
  <si>
    <t xml:space="preserve">
Dirección General
</t>
  </si>
  <si>
    <t xml:space="preserve">
Archivo ordenado y actualizado de acuerdo a las normas archivísticas vigentes
</t>
  </si>
  <si>
    <t xml:space="preserve">
Traslados del archivo físico a un lugar que determine la entidad para su respectiva conservación
</t>
  </si>
  <si>
    <t xml:space="preserve">
Elaboración del acta de manual de contingencia con la información del traslado temporal del archivo
</t>
  </si>
  <si>
    <t xml:space="preserve">
Dar aplicación en el plan de emergencia para la protección de documentos vitales de la entidad
</t>
  </si>
  <si>
    <t>N/A</t>
  </si>
  <si>
    <t>El proceso para el periodo a reportar no presento avances en la actividad</t>
  </si>
  <si>
    <t>N/A%</t>
  </si>
  <si>
    <t xml:space="preserve">Se ha realizado  seguimiento al desempeño  de la persona asignada para el punto de atención al ciudadano mediante informes semanales midiendo el número de tramites ingresados por cada uno  de los procedimientos.  </t>
  </si>
  <si>
    <t>La evidencia es acorde con el avance reportado</t>
  </si>
  <si>
    <t>El proceso no presenta avance frente a esta actividad, debido a que el proceso manifiesta que la personaya tenia experiencia trabajando en el proceso.</t>
  </si>
  <si>
    <t xml:space="preserve">EL proceso no presenta avance frente a esta actividad </t>
  </si>
  <si>
    <t>El avance es acorde con la evidencia reportada</t>
  </si>
  <si>
    <t>Las Tablas de Retención Documental fueron aprobadas por el Comité de gestión y Desempeño el 31 de diciembre de 2019 mediante Acta No. 024 DE 2019, el día 8 de febrero de 2020 fueron enviadas al Archivo General de la Nación para aprobación, el 28 de abril de 2020 se realizo reunión de apertura con AGN,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el drive https://drive.google.com/drive/u/0/folders/1IAq7Nav7VB54dbIWwRwRB4VKLuFDrN48</t>
  </si>
  <si>
    <t>La guía de Recuperación Documental fue aprobada en el comité de Gestión y desempeño mediante resolución 2489 del 31 de diciembre de 2021.
El FPS - FNC realzó como estrategia para la implementación la guía de recuperación la celebración del contrato No 417-2021 entre el Fondo De Pasivo Social de Ferrocarriles Nacionales  de Colombia y Archivos del estado y Tecnologías de la Información SAS, donde se contrató la organización y la realización del inventario documental en el Formato Único de Inventario Documental FUID, para que se  logre la ubicación, recuperación y consulta de los documentos del Archivo Central.
Evidencia consignada el drive https://drive.google.com/drive/u/0/folders/1IAq7Nav7VB54dbIWwRwRB4VKLuFDrN48</t>
  </si>
  <si>
    <t xml:space="preserve">Para realizar la actualización del archivo físico era necesario convalidad las Tablas de Retención Documental, las cuales fueron sustentadas y aprobadas en el comité del Archivo General de la Nación el día 28 de octubre de 2021, el día 4 de enero de 2022 el AGN expedido certificado de convalidación de las TRD y  fueron adoptador por el FPS - FNC mediante resolución 0119 del 15 de febrero de 2022. 
Se celebró  el contrato No 417-2021 entre el Fondo De Pasivo Social de Ferrocarriles Nacionales  de Colombia y Archivos del estado y Tecnologías de la Información SAS, donde se contrato el traslado y bodegaje del archivo central, la organización, el levantamiento del inventario del archivo en el Formato Único de Inventario Documental, la clasificación y depuración del archivo central del FPS - FNC., Archivos del estado y Tecnologías de la Información SAS cuenta el personal idóneo y suficiente para realizar la organización del Archivo Central, y este  entregara el archivo actualizado y organizado el día 31 de julio de 2022.
evidencia consignada en ek drive https://drive.google.com/drive/u/0/folders/1IAq7Nav7VB54dbIWwRwRB4VKLuFDrN48
</t>
  </si>
  <si>
    <t>Se obtuvo disponibilidad presupuestal y se realzó el contrato No 417-2021 celebrado entre el Fondo De Pasivo Social de Ferrocarriles Nacionales  de Colombia y Archivos del estado y Tecnologías de la Información SAS, a través del cual se contrató realizar el traslado y bodegaje del archivo,  limpieza y desinfección, levantamientos de inventarios documentales, clasificación y depuración del archivo central;  para cumplir así con la adecuación de las instalaciones del archivo de la Entidad, dicha Empresa cuenta con el personal necesario e idóneo para la actualización de los archivos físicos de la Entidad,
Evidencia consignada el drive https://drive.google.com/drive/u/0/folders/1IAq7Nav7VB54dbIWwRwRB4VKLuFDrN48</t>
  </si>
  <si>
    <t>La guía de reconstrucción documental por deterioro fue presentada ante Comité de Gestión y Desempeño y se aprobó mediante resolución 1991 de 2020 y se implemento como estrategia realizar el contrato 417-2021 celebrado entre el Fondo De Pasivo Social de Ferrocarriles Nacionales  de Colombia y Archivos del estado y Tecnologías de la Información SAS, atreves del cual se contrata la limpieza y desinfección de los Documentos del Archivo central para prevenir su deterioro.
Evidencia consignada el drive https://drive.google.com/drive/u/0/folders/1IAq7Nav7VB54dbIWwRwRB4VKLuFDrN48</t>
  </si>
  <si>
    <t>El proceso de Gestión Documental realizo reunión el día 25 de Marzo de 2022 para revisión y control del I trimestre de 2022 de los avances y compromisos del archivo central, se anexa acta de reunión No 2 de 2022.
Evidencia consignada el drive https://drive.google.com/drive/u/0/folders/1IAq7Nav7VB54dbIWwRwRB4VKLuFDrN48</t>
  </si>
  <si>
    <t>Se celebró contrato 417-2021 entre el Fondo De Pasivo Social de Ferrocarriles Nacionales  de Colombia y Archivos del estado y Tecnologías de la Información SAS, atreves del cual se contrató el traslado y bodegaje del archivo físico del FPS, a corte de 31 de Marzo de 2022 el archivo central fue trasladado a una bodega ubicada en la Zona de Monte video de la ciudad de Bogotá DC  que cumple con los condiciones establecidas por el Archivo General de la Nación.
Evidencia consignada el drive https://drive.google.com/drive/u/0/folders/1IAq7Nav7VB54dbIWwRwRB4VKLuFDrN48</t>
  </si>
  <si>
    <t>Para trasladar el archivo a un nuevo espacio físico era necesario convalidad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celebró  el contrato No 417-2021 entre el Fondo De Pasivo Social de Ferrocarriles Nacionales  de Colombia y Archivos del estado y Tecnologías de la Información SAS, donde se contrato el traslado y bodegaje del archivo central, a corte de 31 de Marzo de 2022 el archivo central fue trasladado a una bodega ubicada en la Zona de Monte video de la ciudad de Bogotá DC  que cumple con los condiciones establecidas por el Archivo General de la Nación.
Evidencia consignada el drive https://drive.google.com/drive/u/0/folders/1IAq7Nav7VB54dbIWwRwRB4VKLuFDrN48</t>
  </si>
  <si>
    <t xml:space="preserve">Para realizar el plan de trabajo para la programación de las nuevas ubicaciones locativas era necesario convalidar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celebró  el contrato No 417-2021 entre el Fondo De Pasivo Social de Ferrocarriles Nacionales  de Colombia y Archivos del estado y Tecnologías de la Información SAS, donde se contrato el traslado y bodegaje del archivo central, a corte de 31 de Marzo de 2022 el archivo central fue trasladado a una bodega ubicada en la Zona de Monte video de la ciudad de Bogotá DC,  que cumple con los condiciones establecidas por el Archivo General de la Nación.
Evidencia consignada el drive https://drive.google.com/drive/u/0/folders/1IAq7Nav7VB54dbIWwRwRB4VKLuFDrN48
</t>
  </si>
  <si>
    <t>En el I semestre de 2022 se le solicitó al GIT Bienes, Compras y Servicios Administrativos por medio de correo electrónico la realización del mantenimiento de las instalaciones eléctricas y de los equipos de computo.
Evidencia consignada el drive https://drive.google.com/drive/u/0/folders/1IAq7Nav7VB54dbIWwRwRB4VKLuFDrN48</t>
  </si>
  <si>
    <t>No se ha realizado la guía  de transferencia documental debido, a que se necesitaban tener convalidadas las Tablas de Retención Documental, las cuales fueron sustentadas y aprobadas en el comité del Archivo General de la Nación el día 28 de octubre de 2021, el día 4 de enero de 2022 el AGN expedido certificado de convalidación de las TRD y  fueron adoptador por el FPS - FNC mediante resolución 0119 del 15 de febrero de 2022, se realizo socialización de las tablas de Retención Documental a la Entidad el día 15 de marzo de 2022, Se realizo la capacitación Inventario Documental y organización de Archivos de Gestión el día 24 de marzo de 2022  y se esta adaptando la documentación de los archivos de Gestión a las nuevas tablas de Retención domental para la organización e inventario de los mismos, y teniendo en cuenta esto realizar la guía de Transferencias documentales.
Evidencia consignada en el drive https://drive.google.com/drive/u/0/folders/1ucgOeS13Ll1TaY-n3x8amFtAtBS6m08f</t>
  </si>
  <si>
    <t>La evidencia es acorde con lo reportado</t>
  </si>
  <si>
    <t>El proceso no presenta avance frente a la actividad, se sugiere dejar la justificación de este N/A.</t>
  </si>
  <si>
    <t>El proceso manifiesta que el control no es de su proceso</t>
  </si>
  <si>
    <t>En el cuarto trimestre de 2020,  se reportó el cumplimiento del 100% de la actividad, en los siguientes términos: "En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</si>
  <si>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En el cuarto trimestre de 2020,  se reportó el cumplimiento del 100% de la actividad, en los siguientes términos: "En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t>
  </si>
  <si>
    <t>En el cuarto trimestre de 2020, se reportó el cumplimiento del 100% de la actividad, en los siguientes términos: "El proceso gestión de cobro actualizó los 4 procedimientos: 
 Procedimiento de Cobro Persuasivo Por Cobrar Cod  apgcboajpt11
Procedimiento de cobro persuasivo por pagar cuotas partes pensionales cód. apgcboajpt12,
procedimiento administrativo de Cobro por jurisdicción coactiva cód. apajuoajpt11,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t>
  </si>
  <si>
    <t>Teniendo en cuenta que no se han celebrado convenios, no ha sido posible realizar cruces conforme a ello, sin embargo se han utilizado las herramientas que están a nuestro alcance como es el Registro Único Empresarial - RUES, así como la consulta periódica de avisos del módulo de insolvencia de la Supersociedades, se efectúa una revisión semanal para identificar los deudores que ingresen en proceso concursal, a la par se está haciendo una recolección de la información que reposa en la página desde agosto de 2015 para su posterior cruce con la base del FPS con fecha de corte del 01 de abril de 2022. LINK EVIDENCIA: https://drive.google.com/drive/u/2/folders/1dxUCEkyP-wk9ybKajgFiSlThW50mLalN</t>
  </si>
  <si>
    <t>En el cuarto trimestre de 2020,  se reportó el cumplimiento del 100% de la actividad, en los siguientes términos: "En el trimestre se solicitó apoyo de la Subdirección Financiera-Cartera, Contabilidad, Liquidaciones y memorandos solicitando RP a Presupuesto y  a Secretaria General primera copia de las resoluciones de pago, para hacer el pago a las entidades.                                                                      Evidencia: https://drive.google.com/drive/u/0/folders/1cBFqxpukX8RPhFxBPiVRIfn_-sVOMyv8"</t>
  </si>
  <si>
    <t>Dentro del periodo objeto de reporte se decretaron 87 actos administrativos por medio del cual se decretaron cautelares. Evidencia: https://drive.google.com/drive/u/1/folders/1xnfibCyVUD5XpRW4T3xMRSbnbCwCnWS3</t>
  </si>
  <si>
    <t>La matriz de procesos de cobro coactivo ISS y FPS se encuentra actualizada con las etapas procesales surtidas dentro del periodo objeto de reporte. Evidencia: https://drive.google.com/drive/u/0/folders/12SlvEXFNcDsE9xJoBn1Xpe9JEdS5Rc02</t>
  </si>
  <si>
    <t>Dentro del periodo objeto de reporte  se resolvieron 7  actos administrativos que resuelven recursos.  Evidencia: https://docs.google.com/spreadsheets/d/12oW_5H78ig5WbAd6-C3q6rsgcft5dMgO/edit?usp=sharing&amp;ouid=110865447880284075714&amp;rtpof=true&amp;sd=true</t>
  </si>
  <si>
    <t>La evidencia no corresponde al periodo reportado, que es el primer trimestre de 2022</t>
  </si>
  <si>
    <t>El porcentaje de avance no es acorde con la evidencia reportada</t>
  </si>
  <si>
    <t>El proceso no reporto avance frente a esta actividad</t>
  </si>
  <si>
    <t>Los procedimientos de SELECCIÓN ABREVIADA ENAJENACIÓN DE BIENES CÓD. APAJUOAJPT23, SELECCIÓN ABREVIADA POR SUBASTA INVERSA CÓD.  APAJUOAJPT18, SELECCIÓN ABREVIADA POR MENOR CUANTÍA CÓD. APAJUOAJPT19, LICITACIÓN PÚBLICA CÓD. APAJUOAJPT17,  CONTRATACION DIRECTA CÓD. APAJUOAJPT21  y CONTRATACION DE MINIMA CUANTIA CÓD. APAJUOAJPT22  se encuentra actualizados de acuerdo a la normativa vigente, y fueron aprobados en Comité 011, 013 y 015 de 2021 y resoluciones 1568 del 15/09/2021, 1847 del 21/10/2021  y 2248 del 30/11/2021 fueron actualizados y aprobados mediante Resolución 1568 del 15 de septiembre de 2021 del Comité Institucional de Gestión y Desempeño. EVIDENCIAS DRIVE: https://drive.google.com/drive/folders/1odkHaIFecfXOmzyNUwyU3zfyOvbXcQMI?usp=sharing</t>
  </si>
  <si>
    <t>Teniendo en cuenta que el procedimiento fue devuelto por OPS y de acuerdo a las observaciones planteadas, se hizo necesario volver a replantear y organizar las actividades de dicho procedimiento para dar una mayor claridad los interesados, evidencias en: https://drive.google.com/drive/folders/1kdNKMVZG6PfrjY18JRENpmNVVZ5hawhM?usp=sharing</t>
  </si>
  <si>
    <t>El 05 de marzo de 2022, se recibió capacitación acerca de protocolos de atención a personas con condición de discapacidad, en la cual se explicó la atención y manejo de usuarios insatisfechos.  Evidencia consignada en el siguiente drive:
 https://drive.google.com/drive/u/2/folders/1NF8cQDesgmFm6QphTP0KZMO4DZcqT5aW</t>
  </si>
  <si>
    <t>El Proceso Atención al Ciudadano verifica y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divisiones que tengas PQRSD pendientes por responder. Evidencia consignada en el siguiente drive:
 https://drive.google.com/drive/u/2/folders/1NF8cQDesgmFm6QphTP0KZMO4DZcqT5aW</t>
  </si>
  <si>
    <t>El proceso de atención al ciudadano realiza revisión y seguimiento a cada una de las PQRSD que llegan a la Entidad, por medio del formato MIAACGCDFO43 de seguimiento, enviando correos electrónicos, por medio de quejasyreclamos@fps.gov.co, a las divisiones que tengan PQRD pendientes por responder. Evidencia consignada en el siguiente drive:
https://drive.google.com/drive/u/2/folders/1NF8cQDesgmFm6QphTP0KZMO4DZcqT5aW</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</si>
  <si>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Evidencia consignada en el siguiente drive: 
https://drive.google.com/drive/u/2/folders/1NF8cQDesgmFm6QphTP0KZMO4DZcqT5aW</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</si>
  <si>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con el fin de garantizar la oportunidad en los tiempos de respuesta.  
Evidencia consignada en el siguiente drive:
https://drive.google.com/drive/u/2/folders/1NF8cQDesgmFm6QphTP0KZMO4DZcqT5aW</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</si>
  <si>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web de la Entidad.   
https://www.fps.gov.co/noticias/pqrs/222</t>
  </si>
  <si>
    <t>Respecto al servicio brindado por concepto de atención al ciudadano no se presentaron usuarios insatisfechos.    Evidencia consignada en el informe de satisfacción trimestral en el siguiente drive: 
https://drive.google.com/drive/u/2/folders/1NF8cQDesgmFm6QphTP0KZMO4DZcqT5aW</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</si>
  <si>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oficinas administrativas a nivel nacional que tengan PQRSD pendientes por responder.
Evidencia consignada en el siguiente drive: 
https://drive.google.com/drive/u/2/folders/1NF8cQDesgmFm6QphTP0KZMO4DZcqT5aW</t>
  </si>
  <si>
    <t>En el periodo reportado  no se presentaron usuarios insatisfechos.</t>
  </si>
  <si>
    <t>Con corte al  I TRIMESTRE del PLAN MANEJO DE RIESGOS-2022, Se cuenta con el acta 001, donde se realizó la  Mesa de Trabajo Proceso Medición y Mejora, en la que se definieron los procedimientos para ser actualizados en el primer semestre 2022; como resultado se definió la actualización de un (1) procedimiento, revisando la matriz de revisiones técnicas se evidencia que no existe reporte alguno de solicitud de modificación del procedimiento, por tanto esta actividad se encuentra sin ejecutar</t>
  </si>
  <si>
    <r>
      <rPr>
        <b/>
        <sz val="14"/>
        <rFont val="Arial"/>
        <family val="2"/>
      </rPr>
      <t>Actividad programada para dar cumplimiento al 31-12-2020 y se ejecuto.</t>
    </r>
    <r>
      <rPr>
        <sz val="14"/>
        <rFont val="Arial"/>
        <family val="2"/>
      </rPr>
      <t xml:space="preserve">
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r>
  </si>
  <si>
    <t>Actividad desarrollada en la vigencia 2020</t>
  </si>
  <si>
    <t>El proceso no presenta avance para esta actividad</t>
  </si>
  <si>
    <t>Esta actividad el proceso manifiesta se controla una vez al año y aun no se ha desarrollado para esta vigencia,</t>
  </si>
  <si>
    <t>Durante el I Trimestre de 2022 se realizó el seguimiento de recepción de informes a través de documento: Control de entrega de informes. Así mismo, cada líder de Subproceso se encarga de revisar la calidad de los datos y se tramita con el prestador para el mejoramiento. Además la interventoría se encuentra realizando la retroalimentación de la calidad del datos de los informes a cada uno de los operadores. 
Evidencias encontradas en el Informe - Control de entrega: https://docs.google.com/spreadsheets/d/13wkdJ1zoPxQlFj02Gpkk-L2VARsnhumk/edit#gid=670396192</t>
  </si>
  <si>
    <t>En las reuniones nacionales de servicios de salud se están socializando los principales hallazgos evidenciados en los informes:
- Comité del mes de febrero y marzo de 2022.  
Evidencias encontradas en las actas de reunión de retroalimentación de calidad y oportunidad entrega de información: https://drive.google.com/drive/folders/1SOyqHWWwf8bY0oh3Dxj9H554H-bcs55L</t>
  </si>
  <si>
    <t>La evidencia no corresponde con el periodo reportado</t>
  </si>
  <si>
    <t xml:space="preserve">Para el trimestre a reportar no se identificaron capacitaciones por realizar
</t>
  </si>
  <si>
    <t xml:space="preserve">El proceso Direccionamiento estratégico, tiene publicado en el normograma institucional el Decreto 612 de 2018,evidencia que se puede cotejar en el link: 
Evidencia que se puede cotejar en  la ruta : 
http://intranet.fps.gov.co/aymsite/showfiledocument/1/e4812d1e2f2980697007023e774bc005
https://drive.google.com/drive/folders/1LQDed2sh6ZiKKY2x_n7Ve9RJtBcKZAet
</t>
  </si>
  <si>
    <t>Durante el 1er S-2021 se formularon y aprobaron mediante  Comité Institucional de Gestión y Desempeño los  12 planes institucionales , en cumplimiento al   Decreto 612 de 2018.Evidencia que se puede cotejar en acta 0002 de 2021. 
Evidencia que se puede cotejar en  la ruta : 
https://drive.google.com/drive/folders/1cQCXNasM80XEaWtcsRq5csPNcfcKztwU</t>
  </si>
  <si>
    <t>Se  elaboraron  y revisaron 966 cdp y 1061 compromisos de los cuales se revisaron,  aprobaron y firmaron por parte del Coordinador de Presupuesto y en la parte superior derecha de los cdp´s y compromisos  se evidencia quien lo elaboró. los cdp y rp firmados reposan en el git de presupuesto. https://drive.google.com/drive/folders/1h6GKd8zCxfPFMdxRr9tnzJbOOj9-XzeI                                               https://drive.google.com/drive/u/0/folders/12HKV0UKoWkAPY2AAKgBo8XlQHa9_HYAr</t>
  </si>
  <si>
    <t xml:space="preserve">Durante el I trimestre/2022,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permanente para contar con la información que el proceso requiere para su gestión. 
EVIDENCIAS: FILA 56 - Base de datos de expedientes de nóminas 1992-1999 
https://drive.google.com/drive/folders/13Rf3mWkEm99Vpig-H5LwwGzlgEIzNQWH
</t>
  </si>
  <si>
    <t xml:space="preserve">Durante el I trimestre/2022, el GIT Gestión de Talento Humano realizó análisis de los resultados de la gestión de las actividades de gestión humana realizadas. 
EVIDENCIAS: FILA 58-59- ACTAS 1- 2- 3 - COMISIÓN DE PERSONAL I T-2022
https://drive.google.com/drive/folders/13Rf3mWkEm99Vpig-H5LwwGzlgEIzNQWH
</t>
  </si>
  <si>
    <t xml:space="preserve">
Durante el I trimestre/2022, el GIT Gestión de Talento Humano presentó el informe de la etapa de planeación para la formulación, aprobación y contratación de las los planes de gestión humana ante la Comisión de personal en los tiempos establecidos según procedimientos. En esta presentación se socializan y reciben las estrategias para el fortalecimiento de los planes de gestión humana. 
EVIDENCIAS: FILA 58-59- ACTAS 1- 2- 3 - COMISIÓN DE PERSONAL I T-2022 https://drive.google.com/drive/folders/13Rf3mWkEm99Vpig-H5LwwGzlgEIzNQWH
</t>
  </si>
  <si>
    <t xml:space="preserve">Durante el I trimestre/2022, el GIT Gestión de Talento Humano tiene actualizado el APGTHGTHPT07 PROCEDIMIETNTO VINCULACION DE PERSONAL DE PLANTA -, el cual fue aprobado y adoptado mediante RESOLUCIÓN NÚMERO 2487 DE DICIEMBRE 29 DEL 2021. 
Evidencia: FILA 55- APGTHGTHPT07 PROCEDIMIENTO VINCULACION DE PERSONAL DE PLANTA 
https://drive.google.com/drive/folders/13Rf3mWkEm99Vpig-H5LwwGzlgEIzNQWH
</t>
  </si>
  <si>
    <t xml:space="preserve">Durante el I trimestre/2022, el GIT Gestión de Talento Humano realizó supervisión previa a las actividades aprobadas en los planes de gestión humana antes de ser ejecutadas.
EVIDENCIAS: FILA 58-59- ACTAS 1- 2- 3 - COMISIÓN DE PERSONAL I T-2022 https://drive.google.com/drive/folders/13Rf3mWkEm99Vpig-H5LwwGzlgEIzNQWH 
</t>
  </si>
  <si>
    <t xml:space="preserve">Durante el I trimestre/2022, el GIT Gestión de Talento Humano presento ante la Comisión de Personal de la entidad los informes para el diagnóstico formulación, aprobación y contratación de las actividades contenidas en los planes de gestión humana. 
EVIDENCIAS: FILA 58-59- ACTAS 1- 2- 3 - COMISIÓN DE PERSONAL I T-2022 https://drive.google.com/drive/folders/13Rf3mWkEm99Vpig-H5LwwGzlgEIzNQWH 
</t>
  </si>
  <si>
    <t>Actividad programada para dar cumplimiento al 31-12-2020 y se ejecuto.</t>
  </si>
  <si>
    <t>El procedimiento PEMYMOPSPT09   AUDITORÍAS INTERNAS DEL SISTEMA INTEGRADO DE GESTIÓN,  fue aprobado con Resolución 3040 Fecha: 26/12/2019. evidencia https://drive.google.com/drive/folders/1BdkwjbFslomDfOIf-uqWcBa02kmFu-Cs
Dicho procedimiento fue actualizado nuevamente,  en la sesión 19 de 30 d diciembre de 2021 y adoptados mediante resolución No. 2489 del 31 de diciembre de 2021
Evidencia: en los link https://drive.google.com/drive/u/0/folders/1ult0Je6J2dVZGN6BonJeyLsPP1bagCzG
https://drive.google.com/drive/folders/1uRXT6uZ_srDRBM6PxuRfP9xMw76lOJtB</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</si>
  <si>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estratégica y se solicita realizar geti´pon a fin de actualizar la normativas respectiva. 
_______________
</t>
  </si>
  <si>
    <t>La eliminación del procedimiento ESDESOPSPT01    FORMULACION Y SEGUIMIENTO DEL PLAN ESTRATEGICO, fue aprobado mediante Acta Virtual 03 del 26/02/2021,RESOLUCIÓN NÚMERO 476 DE MARZO 19 DE 2021. 
Evidencia que se puede cotejar en  la ruta : 
https://drive.google.com/drive/u/0/folders/1Lc6J4cMOTg6tcGpzPl8ISrRms3V712pc</t>
  </si>
  <si>
    <t>EL Ministerio de Hacienda y Crédito Público expidió la  Circular Externa No. 003 de febrero 19 de 2021  donde  se dan a conocer los  lineamientos  y supuestos Macroeconómicos para la elaboración del  Anteproyecto de Presupuesto para la vigencia fiscal de 2022.
evidencia que se puede cotejar Drive
https://drive.google.com/drive/folders/1lCCzKwm6CAKpg7ZloCeeiOESxJshhYV2</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</si>
  <si>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</si>
  <si>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 xml:space="preserve">Durante el periodo comprendido en el primer trimestre, no  fue necesario el desarrollo de las mesas de trabajo  con  las diferentes dependencias de la entidad. Sin embargo para los temas relacionados con  el riesgo en mención se han realizado intercambios de información mediante correos electrónicos. </t>
  </si>
  <si>
    <t>El proceso no presenta avance del control, sin embargo se evidencia correos electrónicos con intercambio de información</t>
  </si>
  <si>
    <t xml:space="preserve">Se desarrollaron 6 capacitaciones a los abogados sustanciadores para dar a conocer a fondo los diferentes procesos y tramites que se desarrollan en el GIT Prestaciones Económicas, dando a conocer los términos de ley en los que deben ser atendidos cada uno  de los requerimientos.  </t>
  </si>
  <si>
    <t xml:space="preserve">Se reorganizó la asignación de los trámites a los abogados, así mismo se  le asignó  a un contratista especifico  la revisión de oficios y memorandos de la Coordinación GIT Prestaciones Económicas para mejorar los tiempos de respuesta.  </t>
  </si>
  <si>
    <t xml:space="preserve">El contratista asignado para prestar servicios en el área de atención al ciudadano ya cuenta con  el conocimiento y la experiencia previa,  esto como resultado de su desempeño en el GIT Prestaciones Económicas en periodos anteriores. </t>
  </si>
  <si>
    <t xml:space="preserve">Se desarrollaron dos mesas de trabajo  con  el fin de revisar los indicadores y avance reportado por cada uno de los abogados sustanciadores que hacen parte del GIT Prestaciones Económicas. </t>
  </si>
  <si>
    <t xml:space="preserve">Se  desarrollaron dos mesas de trabajo en conjunto con  la Oficina Asesora de Planeación y Sistemas y el equipo encargado de los desarrollos tecnológicos asociados a la implementación web del Formulario Único, lo  anterior dejando como  evidencia los correos electrónicos donde se establecen los compromisos y observaciones para un oportuno  desarrollo de la herramienta. </t>
  </si>
  <si>
    <t xml:space="preserve">Si bien se están realizando  adelantos tecnológicos para los procesos y tramites a cargo  del GIT Prestaciones Económicas, estos aun no se encuentran en etapa de desarrollo, por lo cual no  se han llevado  cabo  las capacitaciones pertinentes a los contratistas y/o funcionarios. </t>
  </si>
  <si>
    <t xml:space="preserve">Se ha realizado  seguimiento al plan de trabajo establecido  para el desarrollo e implementación web del Formulario Único. </t>
  </si>
  <si>
    <t>Para el I trimestre de 2022, el proceso Atención al Ciudadano aplicó encuestas a los usuarios, las cuales se encuentran consolidadas en formato Excel en la carpeta de evidencias.  El Informe de Satisfacción del Ciudadano del I trimestre de 2022,  tiene fecha límite de entrega del 25 de abril de 2022, conforme a los términos establecidos dentro de la matriz primaria y secundaria de la Entidad.  
Adicionalmente, el GIT Atención al Ciudadano y Gestión Documenta, el 05 de marzo de 2022 recibió capacitación acerca de protocolos de atención a personas con condición de discapacidad.
Evidencia consignada en el siguiente enlace drive: htthttps://drive.google.com/drive/u/2/folders/1NF8cQDesgmFm6QphTP0KZMO4DZcqT5aW</t>
  </si>
  <si>
    <t>Mediante Contrato No. 103 de 2022, la Entidad contrato a la  colaboradora Debió Meriño,  quien actualmente asume servicios de apoyo para la atención de usuarios. Evidencia consignada en el siguiente drive:
 https://drive.google.com/drive/u/2/folders/1NF8cQDesgmFm6QphTP0KZMO4DZcqT5aW</t>
  </si>
  <si>
    <t>El Proceso Atención al Ciudadano realiza consolidación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consignada en el siguiente drive:
 https://drive.google.com/drive/u/2/folders/1NF8cQDesgmFm6QphTP0KZMO4DZcqT5aW</t>
  </si>
  <si>
    <t>Para el I trimestre de 2022  la Entidad cuenta con Leandra Castañeda, quien trabajan en el GIT Atención al Ciudadano y es responsable de hacer seguimiento a PQRSDS y hacer el enlace entre Servicios de Salud y Atención al Ciudadano.
Evidencia en contratos y de 2022 y en el siguiente drive: 
https://drive.google.com/drive/u/2/folders/1NF8cQDesgmFm6QphTP0KZMO4DZcqT5aW</t>
  </si>
  <si>
    <t xml:space="preserve">
_______________
Correos electrónicos
</t>
  </si>
  <si>
    <t xml:space="preserve">Durante el I trimestre/2022, el GIT Gestión de Talento Humano continuó con el plan de trabajo para la digitalización de las historias laborales de los funcionarios vinculados a la planta de personal  que a la fecha se encuentran en custodia de este proceso, esto con el fin de garantizar la conservación de los documentos necesarios para la operación del proceso. Una vez cumplido el plan de trabajo para la digitalización de las historias laborales en custodia del GIT Gestión de Talento Humano hasta el año 2020.
De igual manera continua con la realización de las actividades definidas como acciones de mejora en los planes institucionales, así: 
1. Digitalizar cada documento que se incluya en físico en las historias laborales tanto de funcionarios activos como de ex funcionarios (estas últimas en custodia del GIT-GTH Según Tabla de Retención documental)
2. verificar en físico, la actualización de las hojas de control. 
3. Firmar las hojas de control por parte del encargado (auxiliar administrativo) y de la coordinadora del GIT Gestión de Talento humano, según lo establecido en el procedimiento.
Adicionalmente como parte de la contingencia de aislamiento ocasiona por la pandemia por COVID-19, el GIT Gestión de Talento Humano, ha organizado de manera digital los archivos correspondientes a las historias laborales de los funcionarios activos en la entidad y de manera progresiva se realizan jornadas para realizar el proceso de archivo físico en los expedientes. 
EVIDENCIAS: FILA 56-ACTA I TRIM 2022 - ACTA 2 SEGUIMIENTO DIGITALIZACIÓN HISTORIAS LABORALES – GTH
https://drive.google.com/drive/folders/13Rf3mWkEm99Vpig-H5LwwGzlgEIzNQWH
</t>
  </si>
  <si>
    <t xml:space="preserve">Durante el I trimestre/2022,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así como, preservar y mantener la salud física de las personas a cargo, prevenir accidentes de trabajo y enfermedades laborales, además de lograr mejores condiciones de higiene
EVIDENCIA: FILA 57 -ACTA I TRIM 2022 - ACTA PLAN DE ACCIÓN SEGURIDAD ARCHIVOS DE GESTIÓN 
https://drive.google.com/drive/folders/13Rf3mWkEm99Vpig-H5LwwGzlgEIzNQWH
</t>
  </si>
  <si>
    <t xml:space="preserve">Revisar la metodología de evaluación específica de la ejecución de los planes de gestión humana de acuerdo al informe presentado ante la Comisión de Personal
</t>
  </si>
  <si>
    <t xml:space="preserve">Para el presente reporte se presenta como evidencia oficio que fue enviado a la encargada de la revisión de la normatividad relacionada con la Administración de Impuestos Nacionales (DIAN), numero GITC - 202104200101473 en el cual se le recuerda el compromiso como persona encargada de la presentación de las declaraciones tributarias y para la  correcta aplicación de impuestos a los diferentes contratistas y proveedores que posee la Entidad; la revisión diaria de la página de la entidad mencionada; con el fin de evitar la omisión y no aplicación de nuevas normatividades y/o instrucciones dadas por esta Dirección en lo relacionado con el tema en mención. La Coordinación considera y solicita que este riesgo se convierta en una actividad del plan de acción, ya que que debe realizarse de manera constante y no solo frente a  este Órgano de Control. https://drive.google.com/drive/u/0/folders/1Flugu73eJGLggr31fZZyyXtVmg0S_gHG
</t>
  </si>
  <si>
    <t>Con el fin de realizar el respetivo reporte, el GIT de contabilidad presenta como evidencia correos en donde se comunica dentro del mismo proceso la respectiva actualización parala vigencia 2022 sobre: 1-aplicación del valor a retener por concepto de rentas de trabajo  a los contratistas de la entidad; 2- el GIT de contabilidad se encuentra realizando la preparación de la información Exógena de la Entidad en donde la encargada del tema tributario se encuentra liderando y así presenta la actualización permanente  de la normatividad vigente para este tema. 3- Aplicación de normatividad sobre contribución COVID 19. 4-Otro de los temas que se ha venido retroalimentando sobre normatividad tributaria es el de la facturación electrónica la cual también se anexa correo con la respetiva información. 5- retroalimentación de resolución sobre la calificación como gran contribuyente https://drive.google.com/drive/u/0/folders/1_EYYrDQUtPdZssULhD1nqRrklDkSu20L</t>
  </si>
  <si>
    <t>Teniendo en cuenta los comentarios de la auditoria de control interno (IV TRIM 2021) al presente plan se realiza mesa de trabajo con interventores y contratistas con el fin de concientizarlos sobre el soporte de cuenta de cobro y la ejecución del PAC, es importante resaltar que para evitar la materialización del riesgo el GIT de tesorería envía mensualmente alertas sobre la ejecución mensual de la programación solicitada por los interventores (evidencia casilla 64S del presente plan), así mismo, la subdirección financiera remite circular relacionada con  el cumplimiento en la adecuada ejecución del PAC asignado para la Entidad de manera mensual. https://drive.google.com/drive/u/0/folders/1MLmWC5VolOasgLnN2Oq6T3H8E1BAnQNr</t>
  </si>
  <si>
    <t>Durante el Trimestre se realizó seguimiento de ejecución de pac mediante correo electrónicos de 24 ene - 23 feb - 24 mar - remitiendo los saldos sin ejecutar antes de terminar el mes con el fin los líderes de los procesos  den trámite a las obligaciones que tengan pendiente de pagar y que fueron programadas. https://drive.google.com/drive/u/0/folders/1U2rOpzwEqcL70tmR4pOuJrTrJIaipFvF</t>
  </si>
  <si>
    <t>En el segundo trimestre de 2021, se reportó el cumplimiento del 100% de la actividad, en los siguientes términos:  "En el trimestre se hizo el seguimiento de 24 entidades a las cuales se les envió el oficio de tercera citación teniendo en cuenta que ya habían cumplido el término de 90 días. Evidencia: Carpeta drive con base general de Gestión de Cobro Persuasivo. https://drive.google.com/drive/u/0/folders/16-UcHQx5Snd8wIqQ9nxe08Xo49clSMQ6"</t>
  </si>
  <si>
    <t>En el cuarto trimestre de 2021,  se reportó el cumplimiento del 100% de la actividad, en los siguientes términos: "En el trimestre se hizo seguimiento a 222 PQRS, reportando la fecha de recepción y fecha máxima de respuesta para que tuvieran respuesta en términos de oportunidad por los contratistas de GESTIÒN DE COBRO  para su trámite respectivo en los tiempos asignados. Evidencia: Base de reparto de radicados, columnas K, L y M https://drive.google.com/drive/u/1/folders/15C9nA8l9WjQqcG3530AhkrLlQ2jjoqEp</t>
  </si>
  <si>
    <t>En el primer trimestre se presentaron dificultades en el avance de gestión de riesgos, teniendo en cuenta que no fue hasta finales del mes de enero que se contrató al personal del FPS-FNC, aunado a ello, no fue renovado el contrato del ingeniero que se encontraba prestando el apoyo y quien había acompañado el proceso desde su inicio, por lo cual se solicitó al área de sistemas la designación de otro ingeniero y éste se encuentra aún analizando la información que se le envió acerca de la trazabilidad y documentación suministrada por Confecámras para la implementación del web service, en la última conversación que tuvimos manifestó que a más tardar el 6 de abril estaría compartiendo una interfaz desarrollada para el consumo del web service con la finalidad de evaluar si se cumplen los parámetros requeridos, teniendo en cuenta que han cesado las mesas de trabajo y se ha realizado un trabajo interno en la implementación del web service con los resultados de las mesas anteriores, se cargará la trazabilidad de la gestión. Link de evidencia: https://drive.google.com/drive/u/2/folders/1jycP_p-ygvs_1nKZ3ulBorn1S12p00wk</t>
  </si>
  <si>
    <t>En el primer trimestre de 2022,  se reportó el cumplimiento del 100% de la actividad, en los siguientes términos: El consolidado de contratos publicados en la plataforma SECOP 2 es de 370 contratos igual numero de los que se encuentran registrados en la base de datos de contratación año 2022, la cual la pueden verificar con la plataforma de Secop II contrastada con las demás evidencias que reposan en el siguiente  link: https://drive.google.com/drive/folders/1AWZlPTut2gleRqxLJiHbOsT2L1rqfCdG?usp=sharing</t>
  </si>
  <si>
    <t>En el primer trimestre de 2022,  se reportó el cumplimiento del 100% de la actividad, en los siguientes términos: El consolidado de contratos publicados en la plataforma SECOP 2 es de 370 contratos igual numero de los que se encuentran registrados en la base de datos de contratación año 2022, la cual la pueden verificar con la plataforma de Secop II contrastada con las demás evidencias que reposan en el siguiente  link: https://drive.google.com/drive/folders/1NZBqXXfSeLlRjzipqlzHSsSPO5713pP6?usp=sharing</t>
  </si>
  <si>
    <t>1. Notificación de circular firmada por la dirección general y   dirigida a los procesos misionales y de apoyo en donde se establezcan los tiempos máximos para atender las solicitudes de material probatorio formuladas por el área jurídica para dar respuesta a los requerimientos de los  despachos judiciales.</t>
  </si>
  <si>
    <t xml:space="preserve">La circular se notifico e informó satisfactoriamente el día 24 de diciembre de 2020, a las 14:34 pm </t>
  </si>
  <si>
    <t xml:space="preserve">Comenzar a actualizar los archivos físicos  del 2020 hacia atrás con el fin de mitigar el retraso 
</t>
  </si>
  <si>
    <t xml:space="preserve">coordinación Gestión Documental
</t>
  </si>
  <si>
    <t xml:space="preserve">Guía de tablas documentales para aplicarlas en los archivos físicos
</t>
  </si>
  <si>
    <t>Se celebró  el contrato No 417-2021 entre el Fondo De Pasivo Social de Ferrocarriles Nacionales  de Colombia y Archivos del estado y Tecnologías de la Información SAS, donde se contrato el traslado y bodegaje del archivo central, la organización y levantamiento del inventario de la documentación de este, a corte de 31 de marzo de 2022  el archivo central fue trasladado a una bodega ubicada en la Zona de Monte video de la ciudad de Bogotá DC,  que cumple con los condiciones establecidas por el Archivo General de la Nación y se están organizando el archivo central, y será entregado en su totalidad el día 31 de julio de 2022.
Evidencia consignada en el drive https://drive.google.com/drive/u/0/folders/1ucgOeS13Ll1TaY-n3x8amFtAtBS6m08f</t>
  </si>
  <si>
    <t>Se celebró  el contrato No 417-2021 entre el Fondo De Pasivo Social de Ferrocarriles Nacionales  de Colombia y Archivos del estado y Tecnologías de la Información SAS, donde se contrato el traslado y bodegaje del archivo central, la organización y levantamiento del inventario de la documentación de este, a corte de 31 de marzo de 2022  el archivo central fue trasladado a una bodega ubicada en la Zona de Monte video de la ciudad de Bogotá DC,  que cumple con los condiciones establecidas por el Archivo General de la Nación y se están organizando las carpetas en sus cajas, y será entregado en su totalidad el día 31 de julio de 2022.
Evidencia consignada en el drive https://drive.google.com/drive/u/0/folders/1ucgOeS13Ll1TaY-n3x8amFtAtBS6m08f</t>
  </si>
  <si>
    <t>Se celebró  el contrato No 417-2021 entre el Fondo De Pasivo Social de Ferrocarriles Nacionales  de Colombia y Archivos del estado y Tecnologías de la Información SAS, donde se contrato el traslado y bodegaje del archivo central, a corte de 31 de Marzo de 2022 el archivo central fue trasladado a una bodega ubicada en la Zona de Monte video de la ciudad de Bogotá DC  que cumple con los condiciones establecidas por el Archivo General de la Nación.
Evidencia consignada en el drive https://drive.google.com/drive/u/0/folders/1ucgOeS13Ll1TaY-n3x8amFtAtBS6m08f</t>
  </si>
  <si>
    <t>Perdida y deterioro de la información
Desaparición de la entidad
________________
Afectación al archivo histórico de la entidad con consecuencias en temas pensionales y de salud de los ex trabajadores y sus familias</t>
  </si>
  <si>
    <t>NO APLICA, debido a que esta actividad fue reasignada a la Oficina de Gestión Talento Humano por el comité de gestión y desempeño.</t>
  </si>
  <si>
    <t xml:space="preserve">Se Actualizó el procedimiento PROCEDIMIENTO APGTSOPSPT04 ASIGNACIÓN Y ROTACIÓN DE EQUIPOS DE CÓMPUTO 5.0 y SE ADOPTÓ EL APGTSOPSFO21 FORMATO ASIGNACIÓN DE EQUIPOS INFORMÁTICOS 1.0 y la POLÍTICA APGTSOPSPO02 POLÍTICA DE BUEN USO Y MANEJO DE LOS EQUIPOS DE CÓMPUTO 1.0, en la Sesión 19 del comité de Gestión y Desempeño diciembre 30 de 2021,  mediante resolución No. 2489 del 31 de diciembre de 2021
Evidencia: en los link: https://intranet.fps.gov.co/documentos-sig &gt; Gestión Tics </t>
  </si>
  <si>
    <t xml:space="preserve">El proceso de TICS, cuenta con la base de datos de control de atención de soporte solicitados y gestionados, la cual se le realiza seguimiento de forma diaria y semanal A MARZO 31/2022 La Evidencia se encuentra en:
https://drive.google.com/drive/u/0/folders/1irjP8O1DXtzlrcW5SYsntGkQXBwMigy-
</t>
  </si>
  <si>
    <t>El proceso de TICS, cuenta con la base de datos de control de atención de soporte solicitados y gestionados, la cual se le realiza seguimiento de forma diaria y semanal A MARZO 31 DE 2022 .La Evidencia se encuentra en:
https://drive.google.com/drive/u/0/folders/1irjP8O1DXtzlrcW5SYsntGkQXBwMigy-</t>
  </si>
  <si>
    <t>Se realiza seguimiento permanentemente al cumplimiento de las actividades asignadas a los profesionales y técnicos de apoyo a Gestión tics, lo cual se evidencia en los correos institucionales y en los registros de las mesas de trabajo - calendario GOGLEE yaneth.farfan@fps.gov.co
Mensualmente se realiza seguimiento al cumplimiento de las actividades del personal de apoyo gestión tics 
EVIDENCIAS UBICADAS:
 https://drive.google.com/drive/u/0/folders/1irjP8O1DXtzlrcW5SYsntGkQXBwMigy-</t>
  </si>
  <si>
    <t>Durante el primer trimestre de 2022 no se realizaron auditorias internas a procesos, sin embargo se realizó verificación de las acciones correctivas del Plan de mejoramiento Institucional de la CGR correspondiente al IV trimestre de 2021.
Evidencia: https://drive.google.com/drive/u/2/folders/1eFjqBT8sPenlPcK2ltdAa3j-HX6WI6jm</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</si>
  <si>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realizó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y enero 2021 en las siguientes actas y resoluciones:
*ACTA No. 14 del 25-11-2020 - RESOLUCIÓN NÚMERO 2314 DE DICIEMBRE 31/12/2020: indicadores de gestión del proceso AJ
*ACTA No. 18 del 22 al 24-12-2020 - RESOLUCIÓN NÚMERO 2316 DE DICIEMBRE 31 DE 2020: indicadores de gestión de los procesos GD - AAC - GSS - D.E. (ambientales) - SEI 
*ACTA No. 20 del  29-12-2020 - RESOLUCIÓN NÚMERO 2317 DE DICIEMBRE 31 DE 2020: indicadores de gestión de los procesos GPE - GTH - D.E. - TICS - MYM 
*ACTA No. 21 del  30 al 31-12-2020 - RESOLUCIÓN NÚMERO 2318 DE DICIEMBRE 31 DE 2020: indicadores de gestión de los procesos GC - TICS (seguridad de la información) - GBT 
*ACTA No. 03 del 26-02-2021:  indicadores de gestión del proceso GSA
Evidencia en la carpeta drive: https://drive.google.com/drive/u/0/folders/1CBXNLXvdn6pYyLqsAe7pYz6kHmd2h-mX</t>
    </r>
  </si>
  <si>
    <t xml:space="preserve">
Se actualizó y aprobó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
Evidencia en la carpeta drive: https://drive.google.com/drive/u/0/folders/1CBXNLXvdn6pYyLqsAe7pYz6kHmd2h-mX
A 31-12-2021, Se realizaron los siguientes informes relacionados con la medición de la gestión:
1. Revisión por la dirección 1er semestres 2021 se presentó en la sesión del 24/11/2021 - ACTA No 16 SESION VIRTUAL COMITÉ DE GESTIÓN Y DESEMPEÑO INSTITUCIONAL - REVISIÓN POR LA DIRECCIÓN AL SISTEMA INTEGRADO DE GESTIÓN, numeral 3,3 3.3 RESULTADO MEDICIÓN DE LOS INDICADORES POR PROCESO
Nota: Las evidencias pueden ser consultadas en: https://drive.google.com/drive/u/0/folders/1DgR5RHRz1bc9TN1Bu2rEbIy2Wvhkk-_6
Durante el 4to t-2021, Se actulaizó y aprobó el formato MAPA ESTRATÉGICO que incluye y da las herramientas para alinear  las perspectivas, objetivos institucionales y objetivos estratégicos 
mediante resolución No. 2489 del 31 de diciembre de 2021 acta 19 del 30122021: Evidencia: en los link https://drive.google.com/drive/u/0/folders/1ult0Je6J2dVZGN6BonJeyLsPP1bagCzG
https://drive.google.com/drive/folders/1uRXT6uZ_srDRBM6PxuRfP9xMw76lOJtB"
Adicionalmente en el  2do S 2021, se realizaron capacitaciones sobre el tema relacionado con indicadores de gestión de la entidad en el marco de la parametrización y automatización de los indicadores de gestión en el software  del Sistema Integrado de Gestión adquirido a través de la orden de compra No. 81349 de 2021. 
EN proceso de registro de la información sobre el desempeño del sistema durante el 2do S -2021 , para la revisión por la dirección que se realiza en 2022. </t>
  </si>
  <si>
    <r>
      <rPr>
        <b/>
        <sz val="14"/>
        <rFont val="Arial"/>
        <family val="2"/>
      </rPr>
      <t>Actividad programada para dar cumplimiento al 31-12-2020 y se ejecuto.</t>
    </r>
    <r>
      <rPr>
        <sz val="14"/>
        <rFont val="Arial"/>
        <family val="2"/>
      </rPr>
      <t xml:space="preserve">
Se realizó capacitación el 15-12-2020 sobre las líneas de defensa establecidas en MIPG y recordar conceptos y aplicación del autocontrol, autogestión y autorregulación por parte de todos los procesos de la entidad.
El día 30-12-2020 se envió al correo institucional de todos la socialización de resultados y formulación de oportunidades de mejora sobre la Estrategia de sensibilización proyectada el 14-05-2020 a través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
Para el II Trimestre-2021 se realizo Circular  OPS - 20211200001434 - COMUNICACIÓN ESTRATEGIA PROMOCION DE LA CULTURA DE LA AUTOGESTION, AUTORREGULACION Y AUTOCONTROL-2021, el día 25-05-2021 se envió al correo institucional de todos la socialización de dicha estrategia.
*El día 16-06-2021 se envió al correo institucional de todos la socialización de la pieza comunicativa sobre IMPORTANCIA DEL AUTOCONTROL, AUTOGESTION Y AUTOREGULACION
*El día 30-06-2021 se envió al correo institucional de todos la socialización de la pieza comunicativa sobre CUAL E SLA IMPORTANCIA DE IDENTIFICAR RIESGOS DE GESTION
Evidencia en la carpeta drive: https://drive.google.com/drive/u/1/folders/1eIgXJGixjFuYCYUme8O6e0rlzxs1TaLv
Para el II semestre 2021,  Se realizó la socialización de APLICA Y FOMENTA EL AUTOCONTROL EN TU PROCESO, evidencias en: https://drive.google.com/drive/u/0/folders/17TuvExM979c7LTV0hpXJYP_NBDyI3qyg</t>
    </r>
  </si>
  <si>
    <r>
      <rPr>
        <b/>
        <sz val="14"/>
        <rFont val="Arial"/>
        <family val="2"/>
      </rPr>
      <t>Actividad programada para dar cumplimiento al 31-12-2020 y se ejecuto</t>
    </r>
    <r>
      <rPr>
        <sz val="14"/>
        <rFont val="Arial"/>
        <family val="2"/>
      </rPr>
      <t>.
Se realizó la Actualización del Procedimiento SEGUIMIENTO Y MEDICION A LOS PROCESOS, el cual se modifico el nombre a  ELABORACIÓN INFORME DE DESEMPEÑO INSTITUCIONAL - PEMYMOPSPT04, además se actualizo el FORMATO INFORME DE DESEMPEÑO SEMESTRAL - PEMYMOPSFO07. lo anterior fue aprobado mediante Comité Institucional de Gestión y Desempeño sesión virtual del 16 al 18 de diciembre del 2020, mediante acta No. 017 y resolución No. 2315 del 31-12-2020.
Evidencia en la carpeta drive: https://drive.google.com/drive/u/1/folders/1eIgXJGixjFuYCYUme8O6e0rlzxs1TaLv</t>
    </r>
  </si>
  <si>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en las siguientes actas y resoluciones:
*ACTA No. 14 del 25-11-2020 - RESOLUCIÓN NÚMERO 2314 DE DICIEMBRE 31/12/2020: indicadores de gestión del proceso AJ
*ACTA No. 18 del 22 al 24-12-2021 - RESOLUCIÓN NÚMERO 2316 DE DICIEMBRE 31 DE 2020: indicadores de gestión de los procesos GD - AAC - GSS - D.E. (ambientales) - SEI 
*ACTA No. 20 del  29-12-2021 - RESOLUCIÓN NÚMERO 2317 DE DICIEMBRE 31 DE 2020: indicadores de gestión de los procesos GPE - GTH - D.E. - TICS - MYM 
*ACTA No. 21 del  30 al 31-12-2021 - RESOLUCIÓN NÚMERO 2318 DE DICIEMBRE 31 DE 2020: indicadores de gestión de los procesos GC - TICS (seguridad de la información) - GBT - 
Evidencia en la carpeta drive: https://drive.google.com/drive/u/0/folders/1CBXNLXvdn6pYyLqsAe7pYz6kHmd2h-mX</t>
    </r>
  </si>
  <si>
    <r>
      <t xml:space="preserve">
</t>
    </r>
    <r>
      <rPr>
        <b/>
        <sz val="14"/>
        <rFont val="Arial"/>
        <family val="2"/>
      </rPr>
      <t xml:space="preserve">Esta actividad se realiza una vez al año y en la vigencia 2021 se realizo durante  el 3  TRIM 2021   </t>
    </r>
    <r>
      <rPr>
        <sz val="14"/>
        <rFont val="Arial"/>
        <family val="2"/>
      </rPr>
      <t xml:space="preserve">                                                                                                                                                                            Se realizo la solicitud de capacitaciones ante el DAFP con le fin de fortalecer los conocimientos, la cultura e interés por parte de los funcionarios y/o contratistas en la implementación del sistema integrado de gestión y se comunico a la oficina de GTH del FPS para informar de la realización de las mismas a través de memorando No. OPS - 20211200044363 - Solicitud coordinación y logística evento ASESORÍAS RESPONSABILIDADES LÍNEAS DE DEFENSA – MODELO ESTÁNDAR DE CONTROL INTERNO - MECI – MIPG.
Evidencia en la carpeta drive: https://drive.google.com/drive/u/1/folders/1eIgXJGixjFuYCYUme8O6e0rlzxs1TaLv</t>
    </r>
  </si>
  <si>
    <t>Para el periodo reportado  se realizo el reporte de la herramienta FURAG vigencia 2021 de la forma mas objetiva posible y acompañando a los procesos en el desarrollo de esta actividad, con el propósito de tener un resultado del desempeño real.</t>
  </si>
  <si>
    <r>
      <rPr>
        <b/>
        <sz val="14"/>
        <rFont val="Arial"/>
        <family val="2"/>
      </rPr>
      <t xml:space="preserve">Esta actividad se realiza una vez al año y en la vigencia 2021 se desarrollo en el Tercer Trimestre  </t>
    </r>
    <r>
      <rPr>
        <b/>
        <sz val="16"/>
        <rFont val="Arial"/>
        <family val="2"/>
      </rPr>
      <t xml:space="preserve">        </t>
    </r>
    <r>
      <rPr>
        <sz val="14"/>
        <rFont val="Arial"/>
        <family val="2"/>
      </rPr>
      <t xml:space="preserve">                                                                                                                                                            Por Por medio de la circular con radicado  202101200000804 se solicito a  Secretaria General y al grupo interno de trabajo de talento humano, solicitando  la gestión necesaria para que todos los funcionarios y colaboradores realizaran el curso sobre MIPG y la solicitud del certificado de cumplimiento de este curso , así como la solicitud de medición del impacto de los conocimientos adquiridos.  Evidencia: https://drive.google.com/drive/folders/19VIBOtAu8fu9rSNSAvLEONh56Sjnqrsw?usp=sharing</t>
    </r>
  </si>
  <si>
    <t>El formato PEMYMOPSFO02  HOJA DE VIDA DEL INDICADOR, dispone de la casilla RESPONSABLE DEL PROCESO / CARGO, con corte al  I TRIMESTRE del PLAN MANEJO DE RIESGOS-2022, se informa que los procesos han realizado el respectivo reporte de avance de sus indicadores, lo cual puede ser consultado en la ruta https://intranet.fps.gov.co/documentos-sig SISTEMA INTEGRADO DE GESTIÓN, 01. PLANES INSTITUCIONALES Y SEGUIMIENTOS, ADMINISTRACIÓN DE INDICADORES, 2021
Ver también las evidencias en:
https://drive.google.com/drive/u/0/folders/1QuxInFzW4stk7relc1LYxl1YqubbNlTY</t>
  </si>
  <si>
    <t>Actividad desarrollado en la vigencia 2021,.
Desde la Oficina Asesora de Planeación se realizo el acompañamiento para la actualización de los Riesgos y sus controles para la vigencia 2022.</t>
  </si>
  <si>
    <t>Actividad desarrollado en la vigencia 2021.
Desde la Oficina Asesora de Planeación se realizo el acompañamiento para la actualización de los Riesgos y sus controles para la vigencia 2022.</t>
  </si>
  <si>
    <t>Actividad ejecutada en En el segundo trimestre de 2021.
Desde la Oficina Asesora de Planeación se realizo el acompañamiento para la actualización de los Riesgos y sus controles para la vigencia 2022.</t>
  </si>
  <si>
    <t>Actividad desarrollada en la vigencia 2020.
Desde la Oficina Asesora de Planeación se realizo el acompañamiento para la actualización de los Riesgos y sus controles para la vigencia 2022.</t>
  </si>
  <si>
    <t>Actividad desarrollada en la vigencia 2021.
Desde la Oficina Asesora de Planeación se realizo el acompañamiento para la actualización de los Riesgos y sus controles para la vigencia 2022.</t>
  </si>
  <si>
    <t>La evidencia no corresponde al periodo reportado, que es el primer trimestre de 2022.
Desde la Oficina Asesora de Planeación se realizo el acompañamiento para la actualización de los Riesgos y sus controles para la vigencia 2022.</t>
  </si>
  <si>
    <t>Se evidencia cumplimiento del 100% de la actividad en la vigencia del 2020.
Desde la Oficina Asesora de Planeación se realizo el acompañamiento para la actualización de los Riesgos y sus controles para la vigencia 2022.</t>
  </si>
  <si>
    <t xml:space="preserve">Actividad ejecutada en la vigencia 2020.
Desde la Oficina Asesora de Planeación se realizo el acompañamiento para la actualización de los Riesgos y sus controles para la vigencia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</si>
</sst>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240A]d&quot; de &quot;mmmm&quot; de &quot;yyyy;@"/>
    <numFmt numFmtId="166" formatCode="d/m/yy;@"/>
    <numFmt numFmtId="167" formatCode="d/mm/yyyy;@"/>
  </numFmts>
  <fonts count="22"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4"/>
      <color theme="1"/>
      <name val="Arial Narrow"/>
      <family val="2"/>
    </font>
    <font>
      <b/>
      <sz val="14"/>
      <color rgb="FFFF0000"/>
      <name val="Arial"/>
      <family val="2"/>
    </font>
    <font>
      <sz val="18"/>
      <color theme="1"/>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
      <left style="thin">
        <color rgb="FF000000"/>
      </left>
      <right style="thin">
        <color rgb="FF000000"/>
      </right>
      <top style="medium">
        <color indexed="64"/>
      </top>
      <bottom/>
      <diagonal/>
    </border>
    <border>
      <left/>
      <right style="thin">
        <color indexed="64"/>
      </right>
      <top/>
      <bottom/>
      <diagonal/>
    </border>
  </borders>
  <cellStyleXfs count="6">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622">
    <xf numFmtId="0" fontId="0" fillId="0" borderId="0" xfId="0"/>
    <xf numFmtId="165"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5"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6" fontId="8" fillId="0" borderId="13" xfId="0" applyNumberFormat="1" applyFont="1" applyBorder="1" applyAlignment="1" applyProtection="1">
      <alignment horizontal="justify" vertical="center" wrapText="1"/>
      <protection hidden="1"/>
    </xf>
    <xf numFmtId="167"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5"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6" fontId="8" fillId="0" borderId="18" xfId="0" applyNumberFormat="1" applyFont="1" applyBorder="1" applyAlignment="1" applyProtection="1">
      <alignment horizontal="justify" vertical="center" wrapText="1"/>
      <protection hidden="1"/>
    </xf>
    <xf numFmtId="167" fontId="8" fillId="0" borderId="1"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6"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6"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6"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5" fontId="6" fillId="0" borderId="0" xfId="2" applyNumberFormat="1" applyFont="1" applyAlignment="1" applyProtection="1">
      <alignment horizontal="center" vertical="center" wrapText="1"/>
      <protection hidden="1"/>
    </xf>
    <xf numFmtId="0" fontId="13" fillId="4" borderId="1" xfId="0" applyFont="1" applyFill="1" applyBorder="1" applyAlignment="1" applyProtection="1">
      <alignment horizontal="justify" vertical="center" wrapText="1"/>
      <protection hidden="1"/>
    </xf>
    <xf numFmtId="166"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166" fontId="8" fillId="0" borderId="25" xfId="0" applyNumberFormat="1" applyFont="1" applyBorder="1" applyAlignment="1" applyProtection="1">
      <alignment horizontal="justify" vertical="top" wrapText="1"/>
      <protection hidden="1"/>
    </xf>
    <xf numFmtId="166"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6" fontId="8" fillId="0" borderId="26" xfId="0" applyNumberFormat="1" applyFont="1" applyBorder="1" applyAlignment="1" applyProtection="1">
      <alignment horizontal="justify" vertical="center" wrapText="1"/>
      <protection hidden="1"/>
    </xf>
    <xf numFmtId="166"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6" fontId="13" fillId="4" borderId="2" xfId="0" applyNumberFormat="1" applyFont="1" applyFill="1" applyBorder="1" applyAlignment="1" applyProtection="1">
      <alignment horizontal="justify" vertical="center" wrapText="1"/>
      <protection hidden="1"/>
    </xf>
    <xf numFmtId="166" fontId="13" fillId="0" borderId="30" xfId="0" applyNumberFormat="1"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7"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6"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6" fontId="8" fillId="0" borderId="1" xfId="0" applyNumberFormat="1" applyFont="1" applyBorder="1" applyAlignment="1" applyProtection="1">
      <alignment vertical="center" wrapText="1"/>
      <protection hidden="1"/>
    </xf>
    <xf numFmtId="166" fontId="8" fillId="0" borderId="7" xfId="0" applyNumberFormat="1" applyFont="1" applyBorder="1" applyAlignment="1" applyProtection="1">
      <alignment horizontal="justify" vertical="center" wrapText="1"/>
      <protection hidden="1"/>
    </xf>
    <xf numFmtId="167" fontId="8" fillId="4" borderId="7" xfId="0" applyNumberFormat="1" applyFont="1" applyFill="1" applyBorder="1" applyAlignment="1" applyProtection="1">
      <alignment horizontal="justify" vertical="top" wrapText="1"/>
      <protection hidden="1"/>
    </xf>
    <xf numFmtId="167" fontId="8" fillId="4" borderId="15" xfId="0" applyNumberFormat="1" applyFont="1" applyFill="1" applyBorder="1" applyAlignment="1" applyProtection="1">
      <alignment horizontal="justify" vertical="top" wrapText="1"/>
      <protection hidden="1"/>
    </xf>
    <xf numFmtId="166"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6" fontId="8" fillId="0" borderId="18" xfId="0" applyNumberFormat="1" applyFont="1" applyBorder="1" applyAlignment="1" applyProtection="1">
      <alignment vertical="center" wrapText="1"/>
      <protection hidden="1"/>
    </xf>
    <xf numFmtId="166" fontId="13" fillId="4" borderId="12" xfId="0" applyNumberFormat="1" applyFont="1" applyFill="1" applyBorder="1" applyAlignment="1" applyProtection="1">
      <alignment horizontal="justify" vertical="center" wrapText="1"/>
      <protection hidden="1"/>
    </xf>
    <xf numFmtId="0" fontId="13" fillId="4" borderId="15" xfId="0" applyFont="1" applyFill="1" applyBorder="1" applyAlignment="1" applyProtection="1">
      <alignment horizontal="justify" vertical="center" wrapText="1"/>
      <protection hidden="1"/>
    </xf>
    <xf numFmtId="166" fontId="13" fillId="4" borderId="15" xfId="0" applyNumberFormat="1" applyFont="1" applyFill="1" applyBorder="1" applyAlignment="1" applyProtection="1">
      <alignment horizontal="justify" vertical="center" wrapText="1"/>
      <protection hidden="1"/>
    </xf>
    <xf numFmtId="166" fontId="13" fillId="4" borderId="25" xfId="0" applyNumberFormat="1" applyFont="1" applyFill="1" applyBorder="1" applyAlignment="1" applyProtection="1">
      <alignment horizontal="justify" vertical="center" wrapText="1"/>
      <protection hidden="1"/>
    </xf>
    <xf numFmtId="14" fontId="8" fillId="0" borderId="1"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6"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23"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7" fontId="8" fillId="0" borderId="32" xfId="0" applyNumberFormat="1" applyFont="1" applyBorder="1" applyAlignment="1" applyProtection="1">
      <alignment horizontal="justify" vertical="center" wrapText="1"/>
      <protection hidden="1"/>
    </xf>
    <xf numFmtId="167" fontId="8" fillId="0" borderId="12" xfId="0" applyNumberFormat="1" applyFont="1" applyBorder="1" applyAlignment="1" applyProtection="1">
      <alignment horizontal="justify" vertical="center" wrapText="1"/>
      <protection hidden="1"/>
    </xf>
    <xf numFmtId="167"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7"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6" fontId="8" fillId="0" borderId="18" xfId="0" applyNumberFormat="1" applyFont="1" applyBorder="1" applyAlignment="1" applyProtection="1">
      <alignment horizontal="left"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9" fontId="8" fillId="0" borderId="15"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0" fontId="8" fillId="4" borderId="13" xfId="0" applyFont="1" applyFill="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0" fontId="8" fillId="4" borderId="18" xfId="0" applyFont="1" applyFill="1" applyBorder="1" applyAlignment="1" applyProtection="1">
      <alignment horizontal="justify" vertical="center" wrapText="1"/>
      <protection hidden="1"/>
    </xf>
    <xf numFmtId="9" fontId="8" fillId="4" borderId="18" xfId="3" applyFont="1" applyFill="1" applyBorder="1" applyAlignment="1" applyProtection="1">
      <alignment horizontal="center" vertical="center" wrapText="1"/>
      <protection hidden="1"/>
    </xf>
    <xf numFmtId="166" fontId="8" fillId="4" borderId="13" xfId="0" applyNumberFormat="1" applyFont="1" applyFill="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center" wrapText="1"/>
      <protection hidden="1"/>
    </xf>
    <xf numFmtId="9" fontId="8" fillId="4" borderId="7" xfId="3" applyFont="1" applyFill="1" applyBorder="1" applyAlignment="1" applyProtection="1">
      <alignment horizontal="center" vertical="center" wrapText="1"/>
      <protection hidden="1"/>
    </xf>
    <xf numFmtId="166" fontId="8" fillId="4" borderId="1"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9" fontId="8" fillId="0" borderId="7" xfId="4" applyFont="1" applyBorder="1" applyAlignment="1" applyProtection="1">
      <alignment horizontal="center" vertical="center" wrapText="1"/>
      <protection hidden="1"/>
    </xf>
    <xf numFmtId="0" fontId="8" fillId="0" borderId="1" xfId="2" applyFont="1" applyBorder="1" applyAlignment="1" applyProtection="1">
      <alignment horizontal="justify" vertical="center" wrapText="1"/>
      <protection hidden="1"/>
    </xf>
    <xf numFmtId="9" fontId="8" fillId="0" borderId="1" xfId="4" applyFont="1" applyFill="1" applyBorder="1" applyAlignment="1" applyProtection="1">
      <alignment horizontal="center" vertical="center" wrapText="1"/>
      <protection hidden="1"/>
    </xf>
    <xf numFmtId="0" fontId="8" fillId="0" borderId="18" xfId="2" applyFont="1" applyBorder="1" applyAlignment="1" applyProtection="1">
      <alignment horizontal="justify"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39"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19" fillId="0" borderId="1"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6"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1" fillId="4" borderId="18" xfId="3" applyFont="1" applyFill="1" applyBorder="1" applyAlignment="1" applyProtection="1">
      <alignment horizontal="justify" vertical="center" wrapText="1"/>
      <protection hidden="1"/>
    </xf>
    <xf numFmtId="9" fontId="19" fillId="4" borderId="13" xfId="3" applyFont="1" applyFill="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9" fontId="11" fillId="11" borderId="50"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wrapText="1"/>
      <protection hidden="1"/>
    </xf>
    <xf numFmtId="9" fontId="11" fillId="4" borderId="13" xfId="3" applyFont="1" applyFill="1" applyBorder="1" applyAlignment="1" applyProtection="1">
      <alignment horizontal="justify" vertical="center" wrapText="1"/>
      <protection hidden="1"/>
    </xf>
    <xf numFmtId="164" fontId="8" fillId="4" borderId="12" xfId="5" applyFont="1" applyFill="1" applyBorder="1" applyAlignment="1" applyProtection="1">
      <alignment horizontal="justify"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 xfId="2" applyNumberFormat="1" applyFont="1" applyBorder="1" applyAlignment="1" applyProtection="1">
      <alignment horizontal="justify" vertical="top" wrapText="1"/>
      <protection hidden="1"/>
    </xf>
    <xf numFmtId="166" fontId="8" fillId="4" borderId="12" xfId="2" applyNumberFormat="1" applyFont="1" applyFill="1" applyBorder="1" applyAlignment="1" applyProtection="1">
      <alignment horizontal="justify" vertical="top" wrapText="1"/>
      <protection hidden="1"/>
    </xf>
    <xf numFmtId="166" fontId="8" fillId="0" borderId="12" xfId="2" applyNumberFormat="1" applyFont="1" applyBorder="1" applyAlignment="1" applyProtection="1">
      <alignment horizontal="justify" vertical="top" wrapText="1"/>
      <protection hidden="1"/>
    </xf>
    <xf numFmtId="166" fontId="8" fillId="0" borderId="32" xfId="2" applyNumberFormat="1" applyFont="1" applyBorder="1" applyAlignment="1" applyProtection="1">
      <alignment horizontal="justify" vertical="top" wrapText="1"/>
      <protection hidden="1"/>
    </xf>
    <xf numFmtId="166" fontId="13" fillId="0" borderId="18" xfId="2" applyNumberFormat="1" applyFont="1" applyBorder="1" applyAlignment="1" applyProtection="1">
      <alignment horizontal="justify" vertical="top" wrapText="1"/>
      <protection hidden="1"/>
    </xf>
    <xf numFmtId="166" fontId="8" fillId="0" borderId="12" xfId="0" applyNumberFormat="1" applyFont="1" applyBorder="1" applyAlignment="1" applyProtection="1">
      <alignment horizontal="justify" vertical="top" wrapText="1"/>
      <protection hidden="1"/>
    </xf>
    <xf numFmtId="166" fontId="8" fillId="0" borderId="13" xfId="0" applyNumberFormat="1" applyFont="1" applyBorder="1" applyAlignment="1" applyProtection="1">
      <alignment horizontal="left" vertical="center" wrapText="1"/>
      <protection hidden="1"/>
    </xf>
    <xf numFmtId="166" fontId="8" fillId="0" borderId="7" xfId="0" applyNumberFormat="1"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66" fontId="8" fillId="4" borderId="18" xfId="0" applyNumberFormat="1" applyFont="1" applyFill="1" applyBorder="1" applyAlignment="1" applyProtection="1">
      <alignment horizontal="justify" vertical="center" wrapText="1"/>
      <protection hidden="1"/>
    </xf>
    <xf numFmtId="0" fontId="11" fillId="0" borderId="34" xfId="0" applyFont="1" applyBorder="1" applyAlignment="1" applyProtection="1">
      <alignment horizontal="justify" vertical="center" wrapText="1"/>
      <protection hidden="1"/>
    </xf>
    <xf numFmtId="9" fontId="11" fillId="0" borderId="17" xfId="3" applyFont="1" applyBorder="1" applyAlignment="1" applyProtection="1">
      <alignment horizontal="justify" vertical="center" wrapText="1"/>
      <protection hidden="1"/>
    </xf>
    <xf numFmtId="9" fontId="8" fillId="0" borderId="24" xfId="3" applyFont="1" applyBorder="1" applyAlignment="1" applyProtection="1">
      <alignment horizontal="center" vertical="center" wrapText="1"/>
      <protection hidden="1"/>
    </xf>
    <xf numFmtId="0" fontId="11" fillId="0" borderId="36" xfId="0" applyFont="1" applyBorder="1" applyAlignment="1" applyProtection="1">
      <alignment horizontal="justify" vertical="center" wrapText="1"/>
      <protection hidden="1"/>
    </xf>
    <xf numFmtId="9" fontId="11" fillId="0" borderId="16" xfId="3" applyFont="1" applyBorder="1" applyAlignment="1" applyProtection="1">
      <alignment horizontal="justify" vertical="center" wrapText="1"/>
      <protection hidden="1"/>
    </xf>
    <xf numFmtId="9" fontId="8" fillId="0" borderId="18" xfId="3" applyFont="1" applyFill="1" applyBorder="1" applyAlignment="1" applyProtection="1">
      <alignment horizontal="justify" vertical="center" wrapText="1"/>
      <protection hidden="1"/>
    </xf>
    <xf numFmtId="0" fontId="8" fillId="0" borderId="15" xfId="2" applyFont="1" applyBorder="1" applyAlignment="1" applyProtection="1">
      <alignment horizontal="justify" vertical="center" wrapText="1"/>
      <protection hidden="1"/>
    </xf>
    <xf numFmtId="9" fontId="8" fillId="0" borderId="15" xfId="3" applyFont="1" applyBorder="1" applyAlignment="1" applyProtection="1">
      <alignment horizontal="justify" vertical="center" wrapText="1"/>
      <protection hidden="1"/>
    </xf>
    <xf numFmtId="9" fontId="8" fillId="0" borderId="1" xfId="3" applyFont="1" applyFill="1" applyBorder="1" applyAlignment="1" applyProtection="1">
      <alignment horizontal="center" vertical="center" wrapText="1"/>
      <protection hidden="1"/>
    </xf>
    <xf numFmtId="167" fontId="8" fillId="4" borderId="13" xfId="0" applyNumberFormat="1" applyFont="1" applyFill="1" applyBorder="1" applyAlignment="1" applyProtection="1">
      <alignment horizontal="justify" vertical="top" wrapText="1"/>
      <protection hidden="1"/>
    </xf>
    <xf numFmtId="9" fontId="8" fillId="0" borderId="13" xfId="3" applyFont="1" applyBorder="1" applyAlignment="1" applyProtection="1">
      <alignment horizontal="center" vertical="top" wrapText="1"/>
      <protection hidden="1"/>
    </xf>
    <xf numFmtId="9" fontId="8" fillId="0" borderId="7" xfId="3" applyFont="1" applyBorder="1" applyAlignment="1" applyProtection="1">
      <alignment horizontal="center" vertical="top" wrapText="1"/>
      <protection hidden="1"/>
    </xf>
    <xf numFmtId="9" fontId="8" fillId="0" borderId="1" xfId="3" applyFont="1" applyBorder="1" applyAlignment="1" applyProtection="1">
      <alignment horizontal="center" vertical="top" wrapText="1"/>
      <protection hidden="1"/>
    </xf>
    <xf numFmtId="167" fontId="8" fillId="4" borderId="18" xfId="0" applyNumberFormat="1" applyFont="1" applyFill="1" applyBorder="1" applyAlignment="1" applyProtection="1">
      <alignment vertical="top" wrapText="1"/>
      <protection hidden="1"/>
    </xf>
    <xf numFmtId="9" fontId="8" fillId="0" borderId="18" xfId="3" applyFont="1" applyBorder="1" applyAlignment="1" applyProtection="1">
      <alignment horizontal="center" vertical="top" wrapText="1"/>
      <protection hidden="1"/>
    </xf>
    <xf numFmtId="167" fontId="8" fillId="0" borderId="1" xfId="0" applyNumberFormat="1" applyFont="1" applyBorder="1" applyAlignment="1" applyProtection="1">
      <alignment vertical="top" wrapText="1"/>
      <protection hidden="1"/>
    </xf>
    <xf numFmtId="0" fontId="20" fillId="8" borderId="24" xfId="0" applyFont="1" applyFill="1" applyBorder="1" applyAlignment="1" applyProtection="1">
      <alignment horizontal="justify" vertical="center" wrapText="1"/>
      <protection hidden="1"/>
    </xf>
    <xf numFmtId="0" fontId="20" fillId="8" borderId="1" xfId="0" applyFont="1" applyFill="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2"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center" wrapText="1"/>
      <protection hidden="1"/>
    </xf>
    <xf numFmtId="166" fontId="11" fillId="4" borderId="15" xfId="0" applyNumberFormat="1" applyFont="1" applyFill="1" applyBorder="1" applyAlignment="1" applyProtection="1">
      <alignment horizontal="justify" vertical="center" wrapText="1"/>
      <protection hidden="1"/>
    </xf>
    <xf numFmtId="166" fontId="11" fillId="4" borderId="18" xfId="0" applyNumberFormat="1" applyFont="1" applyFill="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167" fontId="8" fillId="0" borderId="1" xfId="0" applyNumberFormat="1" applyFont="1" applyBorder="1" applyAlignment="1" applyProtection="1">
      <alignment horizontal="justify" vertical="top" wrapText="1"/>
      <protection hidden="1"/>
    </xf>
    <xf numFmtId="167" fontId="8" fillId="0" borderId="7" xfId="0" applyNumberFormat="1" applyFont="1" applyBorder="1" applyAlignment="1" applyProtection="1">
      <alignment horizontal="justify" vertical="top" wrapText="1"/>
      <protection hidden="1"/>
    </xf>
    <xf numFmtId="9" fontId="8" fillId="0" borderId="1" xfId="3" applyFont="1" applyFill="1" applyBorder="1" applyAlignment="1" applyProtection="1">
      <alignment horizontal="center" vertical="top" wrapText="1"/>
      <protection hidden="1"/>
    </xf>
    <xf numFmtId="14" fontId="8" fillId="0" borderId="7" xfId="0" applyNumberFormat="1" applyFont="1" applyBorder="1" applyAlignment="1" applyProtection="1">
      <alignment horizontal="justify" vertical="center" wrapText="1"/>
      <protection hidden="1"/>
    </xf>
    <xf numFmtId="9" fontId="11" fillId="0" borderId="38" xfId="3" applyFont="1" applyBorder="1" applyAlignment="1" applyProtection="1">
      <alignment horizontal="justify" vertical="center" wrapText="1"/>
      <protection hidden="1"/>
    </xf>
    <xf numFmtId="0" fontId="8" fillId="4" borderId="1" xfId="0" applyFont="1" applyFill="1" applyBorder="1" applyAlignment="1" applyProtection="1">
      <alignment horizontal="justify" vertical="top" wrapText="1"/>
      <protection hidden="1"/>
    </xf>
    <xf numFmtId="9" fontId="8" fillId="0" borderId="1" xfId="0" applyNumberFormat="1" applyFont="1" applyBorder="1" applyAlignment="1" applyProtection="1">
      <alignment horizontal="center" vertical="center" wrapText="1"/>
      <protection hidden="1"/>
    </xf>
    <xf numFmtId="0" fontId="8" fillId="4" borderId="12" xfId="0" applyFont="1" applyFill="1" applyBorder="1" applyAlignment="1" applyProtection="1">
      <alignment horizontal="left" vertical="center" wrapText="1"/>
      <protection hidden="1"/>
    </xf>
    <xf numFmtId="166" fontId="8" fillId="4" borderId="18" xfId="0"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9" fillId="0" borderId="1" xfId="0" applyFont="1" applyBorder="1" applyAlignment="1" applyProtection="1">
      <alignment horizontal="justify" vertical="center" wrapText="1"/>
      <protection hidden="1"/>
    </xf>
    <xf numFmtId="0" fontId="9" fillId="0" borderId="12" xfId="0" applyFont="1" applyBorder="1" applyAlignment="1" applyProtection="1">
      <alignment horizontal="justify" vertical="center" wrapText="1"/>
      <protection hidden="1"/>
    </xf>
    <xf numFmtId="9" fontId="8" fillId="0" borderId="12" xfId="3" applyFont="1" applyFill="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0" fontId="11" fillId="0" borderId="17" xfId="0" applyFont="1"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 xfId="0" applyFont="1" applyBorder="1" applyAlignment="1" applyProtection="1">
      <alignment horizontal="center" vertical="center" textRotation="90" wrapText="1"/>
      <protection hidden="1"/>
    </xf>
    <xf numFmtId="0" fontId="17" fillId="0" borderId="15" xfId="0"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9" fontId="8" fillId="0" borderId="7" xfId="4"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166" fontId="8" fillId="0" borderId="1" xfId="1" applyNumberFormat="1"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166" fontId="8" fillId="0" borderId="12" xfId="0" applyNumberFormat="1" applyFont="1" applyFill="1" applyBorder="1" applyAlignment="1" applyProtection="1">
      <alignment horizontal="justify" vertical="center" wrapText="1"/>
      <protection hidden="1"/>
    </xf>
    <xf numFmtId="9" fontId="11" fillId="0" borderId="12" xfId="3" applyFont="1" applyFill="1" applyBorder="1" applyAlignment="1" applyProtection="1">
      <alignment horizontal="justify" vertical="center" wrapText="1"/>
      <protection hidden="1"/>
    </xf>
    <xf numFmtId="0" fontId="8" fillId="0" borderId="1" xfId="0" applyFont="1" applyFill="1" applyBorder="1" applyAlignment="1" applyProtection="1">
      <alignment horizontal="justify" vertical="center" wrapText="1"/>
      <protection hidden="1"/>
    </xf>
    <xf numFmtId="167" fontId="13" fillId="4" borderId="1" xfId="0" applyNumberFormat="1" applyFont="1" applyFill="1" applyBorder="1" applyAlignment="1" applyProtection="1">
      <alignment horizontal="left" vertical="center" wrapText="1"/>
      <protection hidden="1"/>
    </xf>
    <xf numFmtId="167" fontId="8" fillId="0" borderId="7" xfId="0" applyNumberFormat="1" applyFont="1" applyFill="1" applyBorder="1" applyAlignment="1" applyProtection="1">
      <alignment horizontal="justify" vertical="top" wrapText="1"/>
      <protection hidden="1"/>
    </xf>
    <xf numFmtId="167" fontId="21" fillId="4" borderId="1" xfId="0" applyNumberFormat="1" applyFont="1" applyFill="1" applyBorder="1" applyAlignment="1" applyProtection="1">
      <alignment horizontal="left" vertical="center" wrapText="1"/>
      <protection hidden="1"/>
    </xf>
    <xf numFmtId="9" fontId="11" fillId="0" borderId="18" xfId="3" applyFont="1" applyFill="1" applyBorder="1" applyAlignment="1" applyProtection="1">
      <alignment horizontal="justify" vertical="center" wrapText="1"/>
      <protection hidden="1"/>
    </xf>
    <xf numFmtId="0" fontId="8" fillId="0" borderId="15"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8" fillId="0" borderId="32" xfId="0" applyFont="1" applyBorder="1" applyAlignment="1" applyProtection="1">
      <alignment horizontal="center" vertical="center" textRotation="90" wrapText="1"/>
      <protection hidden="1"/>
    </xf>
    <xf numFmtId="0" fontId="8" fillId="2" borderId="15"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4" fillId="8" borderId="12"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9" fillId="5" borderId="32"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0" fontId="14" fillId="10" borderId="1"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8" fillId="0" borderId="12" xfId="1" applyFont="1" applyFill="1" applyBorder="1" applyAlignment="1" applyProtection="1">
      <alignment horizontal="justify" vertical="center" wrapText="1"/>
      <protection hidden="1"/>
    </xf>
    <xf numFmtId="0" fontId="8" fillId="0" borderId="3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10" fillId="0" borderId="12"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16" fillId="0" borderId="12" xfId="0" applyFont="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8" fillId="0" borderId="12" xfId="0" applyFont="1" applyBorder="1" applyAlignment="1" applyProtection="1">
      <alignment horizontal="center" vertical="center" textRotation="90" wrapText="1"/>
      <protection hidden="1"/>
    </xf>
    <xf numFmtId="0" fontId="10" fillId="0" borderId="1" xfId="1" applyFont="1" applyFill="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0" fontId="8" fillId="0" borderId="15" xfId="0"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0" borderId="39" xfId="0" applyFont="1" applyBorder="1" applyAlignment="1" applyProtection="1">
      <alignment horizontal="justify"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36"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4" xfId="0" applyFont="1" applyBorder="1" applyAlignment="1" applyProtection="1">
      <alignment horizontal="center" vertical="center" textRotation="90" wrapText="1"/>
      <protection hidden="1"/>
    </xf>
    <xf numFmtId="0" fontId="8" fillId="0" borderId="43" xfId="0" applyFont="1" applyBorder="1" applyAlignment="1" applyProtection="1">
      <alignment horizontal="justify" vertical="center" wrapText="1"/>
      <protection hidden="1"/>
    </xf>
    <xf numFmtId="0" fontId="8" fillId="0" borderId="34" xfId="0" applyFont="1" applyBorder="1" applyAlignment="1" applyProtection="1">
      <alignment horizontal="justify" vertical="center" wrapText="1"/>
      <protection hidden="1"/>
    </xf>
    <xf numFmtId="0" fontId="9" fillId="5" borderId="15"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8"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9" fillId="6" borderId="15" xfId="0" applyFont="1" applyFill="1" applyBorder="1" applyAlignment="1" applyProtection="1">
      <alignment horizontal="center" vertical="center" wrapText="1"/>
      <protection hidden="1"/>
    </xf>
    <xf numFmtId="0" fontId="8" fillId="0" borderId="15" xfId="1" applyFont="1" applyFill="1" applyBorder="1" applyAlignment="1" applyProtection="1">
      <alignment horizontal="justify" vertical="center" wrapText="1"/>
      <protection hidden="1"/>
    </xf>
    <xf numFmtId="0" fontId="9" fillId="3" borderId="12"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justify" vertical="center" wrapText="1"/>
      <protection hidden="1"/>
    </xf>
    <xf numFmtId="0" fontId="8" fillId="4" borderId="24" xfId="0" applyFont="1" applyFill="1" applyBorder="1" applyAlignment="1" applyProtection="1">
      <alignment horizontal="justify" vertical="center" wrapText="1"/>
      <protection hidden="1"/>
    </xf>
    <xf numFmtId="0" fontId="8" fillId="4" borderId="15"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textRotation="90" wrapText="1"/>
      <protection hidden="1"/>
    </xf>
    <xf numFmtId="0" fontId="8" fillId="4" borderId="24" xfId="0" applyFont="1" applyFill="1" applyBorder="1" applyAlignment="1" applyProtection="1">
      <alignment horizontal="center" vertical="center" textRotation="90" wrapText="1"/>
      <protection hidden="1"/>
    </xf>
    <xf numFmtId="166" fontId="11" fillId="0" borderId="12" xfId="0" applyNumberFormat="1" applyFont="1" applyBorder="1" applyAlignment="1" applyProtection="1">
      <alignment horizontal="justify" vertical="center" wrapText="1"/>
      <protection hidden="1"/>
    </xf>
    <xf numFmtId="166" fontId="11" fillId="0" borderId="24" xfId="0" applyNumberFormat="1"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center" vertical="center" wrapText="1"/>
      <protection hidden="1"/>
    </xf>
    <xf numFmtId="0" fontId="9" fillId="4" borderId="24" xfId="0" applyFont="1" applyFill="1" applyBorder="1" applyAlignment="1" applyProtection="1">
      <alignment horizontal="center" vertical="center" wrapText="1"/>
      <protection hidden="1"/>
    </xf>
    <xf numFmtId="0" fontId="8" fillId="4" borderId="15" xfId="1" applyFont="1" applyFill="1" applyBorder="1" applyAlignment="1" applyProtection="1">
      <alignment horizontal="justify" vertical="center" wrapText="1"/>
      <protection hidden="1"/>
    </xf>
    <xf numFmtId="0" fontId="8" fillId="4" borderId="24" xfId="1" applyFont="1" applyFill="1" applyBorder="1" applyAlignment="1" applyProtection="1">
      <alignment horizontal="justify" vertical="center" wrapText="1"/>
      <protection hidden="1"/>
    </xf>
    <xf numFmtId="0" fontId="10" fillId="4" borderId="15" xfId="1" applyFont="1" applyFill="1" applyBorder="1" applyAlignment="1" applyProtection="1">
      <alignment horizontal="justify" vertical="center" wrapText="1"/>
      <protection hidden="1"/>
    </xf>
    <xf numFmtId="0" fontId="10" fillId="4" borderId="24" xfId="1" applyFont="1" applyFill="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9" fillId="10" borderId="1"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166" fontId="11" fillId="0" borderId="15" xfId="0" applyNumberFormat="1" applyFont="1" applyBorder="1" applyAlignment="1" applyProtection="1">
      <alignment horizontal="justify" vertical="center" wrapText="1"/>
      <protection hidden="1"/>
    </xf>
    <xf numFmtId="166" fontId="11" fillId="0" borderId="32" xfId="0" applyNumberFormat="1" applyFont="1" applyBorder="1" applyAlignment="1" applyProtection="1">
      <alignment horizontal="justify" vertical="center" wrapText="1"/>
      <protection hidden="1"/>
    </xf>
    <xf numFmtId="0" fontId="9" fillId="0" borderId="37" xfId="0" applyFont="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left" vertical="center" wrapText="1"/>
      <protection hidden="1"/>
    </xf>
    <xf numFmtId="165" fontId="4" fillId="0" borderId="1" xfId="2" applyNumberFormat="1" applyFont="1" applyBorder="1" applyAlignment="1">
      <alignment horizontal="center" vertical="center" wrapText="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166" fontId="11" fillId="0" borderId="13" xfId="0" applyNumberFormat="1" applyFont="1" applyBorder="1" applyAlignment="1" applyProtection="1">
      <alignment horizontal="justify" vertical="center" wrapText="1"/>
      <protection hidden="1"/>
    </xf>
    <xf numFmtId="166" fontId="11" fillId="0" borderId="1" xfId="0" applyNumberFormat="1" applyFont="1" applyBorder="1" applyAlignment="1" applyProtection="1">
      <alignment horizontal="justify" vertical="center" wrapText="1"/>
      <protection hidden="1"/>
    </xf>
    <xf numFmtId="166" fontId="11" fillId="0" borderId="18" xfId="0" applyNumberFormat="1" applyFont="1" applyBorder="1" applyAlignment="1" applyProtection="1">
      <alignment horizontal="justify" vertical="center" wrapText="1"/>
      <protection hidden="1"/>
    </xf>
    <xf numFmtId="9" fontId="19" fillId="0" borderId="15" xfId="3" applyFont="1" applyBorder="1" applyAlignment="1" applyProtection="1">
      <alignment horizontal="center" vertical="center" wrapText="1"/>
      <protection hidden="1"/>
    </xf>
    <xf numFmtId="9" fontId="19" fillId="0" borderId="32" xfId="3" applyFont="1" applyBorder="1" applyAlignment="1" applyProtection="1">
      <alignment horizontal="center" vertical="center" wrapText="1"/>
      <protection hidden="1"/>
    </xf>
    <xf numFmtId="9" fontId="19" fillId="0" borderId="24" xfId="3" applyFont="1" applyBorder="1" applyAlignment="1" applyProtection="1">
      <alignment horizontal="center" vertical="center" wrapText="1"/>
      <protection hidden="1"/>
    </xf>
    <xf numFmtId="9" fontId="19" fillId="0" borderId="15" xfId="0" applyNumberFormat="1" applyFont="1" applyBorder="1" applyAlignment="1" applyProtection="1">
      <alignment horizontal="center" vertical="center" wrapText="1"/>
      <protection hidden="1"/>
    </xf>
    <xf numFmtId="9" fontId="19" fillId="0" borderId="32" xfId="0" applyNumberFormat="1" applyFont="1" applyBorder="1" applyAlignment="1" applyProtection="1">
      <alignment horizontal="center" vertical="center" wrapText="1"/>
      <protection hidden="1"/>
    </xf>
    <xf numFmtId="9" fontId="19" fillId="0" borderId="24" xfId="0" applyNumberFormat="1" applyFont="1" applyBorder="1" applyAlignment="1" applyProtection="1">
      <alignment horizontal="center" vertical="center" wrapText="1"/>
      <protection hidden="1"/>
    </xf>
    <xf numFmtId="0" fontId="8" fillId="0" borderId="7" xfId="0" applyFont="1" applyFill="1" applyBorder="1" applyAlignment="1" applyProtection="1">
      <alignment horizontal="justify" vertical="center" wrapText="1"/>
      <protection hidden="1"/>
    </xf>
    <xf numFmtId="166" fontId="8" fillId="0" borderId="7" xfId="0" applyNumberFormat="1" applyFont="1" applyFill="1" applyBorder="1" applyAlignment="1" applyProtection="1">
      <alignment horizontal="justify" vertical="center" wrapText="1"/>
      <protection hidden="1"/>
    </xf>
    <xf numFmtId="14" fontId="8" fillId="0" borderId="7" xfId="0" applyNumberFormat="1" applyFont="1" applyFill="1" applyBorder="1" applyAlignment="1" applyProtection="1">
      <alignment horizontal="justify" vertical="center" wrapText="1"/>
      <protection hidden="1"/>
    </xf>
    <xf numFmtId="167" fontId="8" fillId="0" borderId="7" xfId="0" applyNumberFormat="1" applyFont="1" applyFill="1" applyBorder="1" applyAlignment="1" applyProtection="1">
      <alignment horizontal="justify" vertical="center" wrapText="1"/>
      <protection hidden="1"/>
    </xf>
    <xf numFmtId="0" fontId="8" fillId="0" borderId="1" xfId="0" applyFont="1" applyFill="1" applyBorder="1" applyAlignment="1" applyProtection="1">
      <alignment vertical="center" wrapText="1"/>
      <protection hidden="1"/>
    </xf>
    <xf numFmtId="167" fontId="8" fillId="0" borderId="1" xfId="0" applyNumberFormat="1" applyFont="1" applyFill="1" applyBorder="1" applyAlignment="1" applyProtection="1">
      <alignment horizontal="justify" vertical="center" wrapText="1"/>
      <protection hidden="1"/>
    </xf>
    <xf numFmtId="0" fontId="8" fillId="0" borderId="9" xfId="0" applyFont="1" applyBorder="1" applyAlignment="1" applyProtection="1">
      <alignment horizontal="justify" vertical="center" wrapText="1"/>
      <protection hidden="1"/>
    </xf>
    <xf numFmtId="0" fontId="8" fillId="0" borderId="51" xfId="0" applyFont="1" applyBorder="1" applyAlignment="1" applyProtection="1">
      <alignment horizontal="justify" vertical="center" wrapText="1"/>
      <protection hidden="1"/>
    </xf>
    <xf numFmtId="0" fontId="8" fillId="0" borderId="12" xfId="0" applyFont="1" applyBorder="1" applyAlignment="1" applyProtection="1">
      <alignment vertical="center" wrapText="1"/>
      <protection hidden="1"/>
    </xf>
    <xf numFmtId="166" fontId="8" fillId="0" borderId="12" xfId="0" applyNumberFormat="1" applyFont="1" applyBorder="1" applyAlignment="1" applyProtection="1">
      <alignment vertical="center" wrapText="1"/>
      <protection hidden="1"/>
    </xf>
    <xf numFmtId="167" fontId="8" fillId="0" borderId="12" xfId="0" applyNumberFormat="1" applyFont="1" applyBorder="1" applyAlignment="1" applyProtection="1">
      <alignment vertical="top" wrapText="1"/>
      <protection hidden="1"/>
    </xf>
    <xf numFmtId="9" fontId="8" fillId="0" borderId="12" xfId="3" applyFont="1" applyBorder="1" applyAlignment="1" applyProtection="1">
      <alignment horizontal="center" vertical="top" wrapText="1"/>
      <protection hidden="1"/>
    </xf>
    <xf numFmtId="0" fontId="11" fillId="0" borderId="40" xfId="0" applyFont="1" applyBorder="1" applyAlignment="1" applyProtection="1">
      <alignment horizontal="justify" vertical="center" wrapText="1"/>
      <protection hidden="1"/>
    </xf>
    <xf numFmtId="9" fontId="8" fillId="0" borderId="18" xfId="3" applyFont="1" applyFill="1" applyBorder="1" applyAlignment="1" applyProtection="1">
      <alignment horizontal="center" vertical="center" wrapText="1"/>
      <protection hidden="1"/>
    </xf>
  </cellXfs>
  <cellStyles count="6">
    <cellStyle name="Hipervínculo" xfId="1" builtinId="8"/>
    <cellStyle name="Millares" xfId="5" builtinId="3"/>
    <cellStyle name="Normal" xfId="0" builtinId="0"/>
    <cellStyle name="Normal 2" xfId="2"/>
    <cellStyle name="Porcentaje" xfId="3" builtinId="5"/>
    <cellStyle name="Porcentual 2" xfId="4"/>
  </cellStyles>
  <dxfs count="0"/>
  <tableStyles count="0" defaultTableStyle="TableStyleMedium2" defaultPivotStyle="PivotStyleLight16"/>
  <colors>
    <mruColors>
      <color rgb="FF41D9ED"/>
      <color rgb="FFFD5A27"/>
      <color rgb="FF20E820"/>
      <color rgb="FF55CB55"/>
      <color rgb="FFFFCC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GPE\GPE%20-%20FICHA%20DE%20RIESGOS%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v>0</v>
          </cell>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v>0</v>
          </cell>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v>0</v>
          </cell>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v>0</v>
          </cell>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v>0</v>
          </cell>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v>0</v>
          </cell>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v>0</v>
          </cell>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v>0</v>
          </cell>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v>0</v>
          </cell>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v>0</v>
          </cell>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v>0</v>
          </cell>
          <cell r="E16" t="str">
            <v>Inexactitud</v>
          </cell>
          <cell r="F16" t="str">
            <v>Inexactitud</v>
          </cell>
          <cell r="AD16" t="str">
            <v>--- Ningún Procedimiento Administrativo</v>
          </cell>
        </row>
        <row r="17">
          <cell r="C17">
            <v>0</v>
          </cell>
          <cell r="AD17" t="str">
            <v>--- Ningún Trámite y Procedimiento Administrativo</v>
          </cell>
        </row>
        <row r="18">
          <cell r="C18">
            <v>0</v>
          </cell>
          <cell r="AD18">
            <v>0</v>
          </cell>
        </row>
        <row r="19">
          <cell r="C19">
            <v>0</v>
          </cell>
          <cell r="AD19" t="str">
            <v>TRAMITES</v>
          </cell>
        </row>
        <row r="20">
          <cell r="C20">
            <v>0</v>
          </cell>
          <cell r="AD20" t="str">
            <v>OPAS</v>
          </cell>
        </row>
        <row r="21">
          <cell r="C21">
            <v>0</v>
          </cell>
          <cell r="AD21">
            <v>0</v>
          </cell>
        </row>
        <row r="22">
          <cell r="C22">
            <v>0</v>
          </cell>
          <cell r="AD22">
            <v>0</v>
          </cell>
        </row>
        <row r="23">
          <cell r="C23">
            <v>0</v>
          </cell>
          <cell r="AD23">
            <v>0</v>
          </cell>
        </row>
        <row r="24">
          <cell r="C24">
            <v>0</v>
          </cell>
          <cell r="AD24">
            <v>0</v>
          </cell>
        </row>
        <row r="25">
          <cell r="C25">
            <v>0</v>
          </cell>
          <cell r="AD25">
            <v>0</v>
          </cell>
        </row>
        <row r="26">
          <cell r="C26">
            <v>0</v>
          </cell>
          <cell r="AD26">
            <v>0</v>
          </cell>
        </row>
        <row r="27">
          <cell r="C27">
            <v>0</v>
          </cell>
          <cell r="AD27">
            <v>0</v>
          </cell>
        </row>
        <row r="28">
          <cell r="C28">
            <v>0</v>
          </cell>
          <cell r="AD28">
            <v>0</v>
          </cell>
        </row>
        <row r="29">
          <cell r="AD29">
            <v>0</v>
          </cell>
        </row>
        <row r="30">
          <cell r="AD30">
            <v>0</v>
          </cell>
        </row>
        <row r="31">
          <cell r="AD31">
            <v>0</v>
          </cell>
        </row>
        <row r="32">
          <cell r="AD32">
            <v>0</v>
          </cell>
        </row>
        <row r="33">
          <cell r="AD33">
            <v>0</v>
          </cell>
        </row>
        <row r="34">
          <cell r="AD34">
            <v>0</v>
          </cell>
        </row>
        <row r="35">
          <cell r="AD35">
            <v>0</v>
          </cell>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39">
          <cell r="J39" t="str">
            <v>Demoras en los trámites ocasionada por la falta de respuesta o respuesta extemporanea de las otras dependencias de la Entidad.</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J51" t="str">
            <v xml:space="preserve">   
Traslado del negocio de pensiones a la UGPP
</v>
          </cell>
          <cell r="AD51">
            <v>0</v>
          </cell>
        </row>
        <row r="52">
          <cell r="J52" t="str">
            <v xml:space="preserve">Cambios en la normatividad </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v>0</v>
          </cell>
          <cell r="AL88">
            <v>0</v>
          </cell>
          <cell r="AR88" t="str">
            <v/>
          </cell>
          <cell r="AT88" t="str">
            <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v>0</v>
          </cell>
        </row>
        <row r="31">
          <cell r="D31">
            <v>0</v>
          </cell>
        </row>
        <row r="32">
          <cell r="D32">
            <v>0</v>
          </cell>
        </row>
        <row r="33">
          <cell r="D33">
            <v>0</v>
          </cell>
        </row>
        <row r="34">
          <cell r="D34">
            <v>0</v>
          </cell>
        </row>
        <row r="39">
          <cell r="J39" t="str">
            <v>Falta de comunicación asertiva y efectiva entre las áreas responsables de la formulación del anteproyecto del presupuesto.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Reducción de presupuesto por las políticas impartidas del Gobierno Nación,  tanto de los Rubros presupuestales de Ingresos como de Gastos.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51">
          <cell r="J51" t="str">
            <v xml:space="preserve">Cambios en la normatividad </v>
          </cell>
        </row>
        <row r="52">
          <cell r="J52" t="str">
            <v xml:space="preserve">
Sanciones por parte de Entes de control </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3">
          <cell r="V173">
            <v>0</v>
          </cell>
          <cell r="AH173">
            <v>0</v>
          </cell>
          <cell r="AQ173">
            <v>0</v>
          </cell>
          <cell r="BA173">
            <v>0</v>
          </cell>
          <cell r="BG173">
            <v>0</v>
          </cell>
        </row>
        <row r="174">
          <cell r="V174">
            <v>0</v>
          </cell>
          <cell r="AH174">
            <v>0</v>
          </cell>
          <cell r="AQ174">
            <v>0</v>
          </cell>
          <cell r="BA174">
            <v>0</v>
          </cell>
          <cell r="BG174">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v>0</v>
          </cell>
        </row>
        <row r="45">
          <cell r="J45">
            <v>0</v>
          </cell>
        </row>
        <row r="46">
          <cell r="J46">
            <v>0</v>
          </cell>
        </row>
        <row r="47">
          <cell r="J47">
            <v>0</v>
          </cell>
        </row>
        <row r="48">
          <cell r="J48">
            <v>0</v>
          </cell>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v>0</v>
          </cell>
        </row>
        <row r="31">
          <cell r="D31">
            <v>0</v>
          </cell>
        </row>
        <row r="32">
          <cell r="D32">
            <v>0</v>
          </cell>
        </row>
        <row r="33">
          <cell r="D33">
            <v>0</v>
          </cell>
        </row>
        <row r="34">
          <cell r="D34">
            <v>0</v>
          </cell>
        </row>
        <row r="39">
          <cell r="J39" t="str">
            <v>Falta de coordinación entre las dependencias encargadas de la defensa, las áreas misionales y de apoyo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Desconocimiento de demandas o procesos, debido a deficiencias en la notificación de la Entidad</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v>0</v>
          </cell>
          <cell r="AL88" t="str">
            <v/>
          </cell>
          <cell r="AR88" t="str">
            <v/>
          </cell>
          <cell r="AT88" t="str">
            <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v>0</v>
          </cell>
          <cell r="AL88">
            <v>0</v>
          </cell>
          <cell r="AR88">
            <v>0</v>
          </cell>
          <cell r="AT88">
            <v>0</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v>0</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Cambio de Gobierno y /o administración</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Posible (3)</v>
          </cell>
        </row>
        <row r="130">
          <cell r="AP130">
            <v>0</v>
          </cell>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00000"/>
  </sheetPr>
  <dimension ref="A1:BG126"/>
  <sheetViews>
    <sheetView showGridLines="0" tabSelected="1" view="pageBreakPreview" topLeftCell="A11" zoomScale="50" zoomScaleNormal="44" zoomScaleSheetLayoutView="50" zoomScalePageLayoutView="53" workbookViewId="0">
      <selection activeCell="AS15" sqref="AS15"/>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18.7109375" style="152" customWidth="1"/>
    <col min="38" max="38" width="25.7109375" style="144" customWidth="1"/>
    <col min="39" max="39" width="100.7109375" style="175" customWidth="1"/>
    <col min="40" max="40" width="100.7109375" style="7" customWidth="1"/>
    <col min="41" max="41" width="61.28515625" style="7" customWidth="1"/>
    <col min="42" max="42" width="64.140625" style="7" customWidth="1"/>
    <col min="43" max="44" width="30.7109375" style="30" customWidth="1"/>
    <col min="45" max="45" width="119.42578125" style="152" customWidth="1"/>
    <col min="46" max="46" width="25.7109375" style="121" customWidth="1"/>
    <col min="47" max="47" width="100.7109375" style="175" customWidth="1"/>
    <col min="48" max="50" width="60.7109375" style="7" customWidth="1"/>
    <col min="51" max="54" width="11.42578125" style="7" customWidth="1"/>
    <col min="55" max="16384" width="11.42578125" style="7"/>
  </cols>
  <sheetData>
    <row r="1" spans="1:50" s="4" customFormat="1" ht="38.450000000000003" customHeight="1" x14ac:dyDescent="0.3">
      <c r="A1" s="565"/>
      <c r="B1" s="565"/>
      <c r="C1" s="565"/>
      <c r="D1" s="370" t="s">
        <v>1</v>
      </c>
      <c r="E1" s="372" t="s">
        <v>863</v>
      </c>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4"/>
      <c r="AS1" s="145"/>
      <c r="AT1" s="126"/>
      <c r="AU1" s="171"/>
      <c r="AV1" s="557"/>
      <c r="AW1" s="558"/>
      <c r="AX1" s="559"/>
    </row>
    <row r="2" spans="1:50" s="4" customFormat="1" ht="38.450000000000003" customHeight="1" x14ac:dyDescent="0.3">
      <c r="A2" s="565"/>
      <c r="B2" s="565"/>
      <c r="C2" s="565"/>
      <c r="D2" s="371"/>
      <c r="E2" s="375"/>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7"/>
      <c r="AS2" s="146"/>
      <c r="AT2" s="127"/>
      <c r="AU2" s="172"/>
      <c r="AV2" s="560"/>
      <c r="AW2" s="561"/>
      <c r="AX2" s="562"/>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47"/>
      <c r="AL3" s="117"/>
      <c r="AM3" s="173"/>
      <c r="AN3" s="13"/>
      <c r="AO3" s="13"/>
      <c r="AP3" s="13"/>
      <c r="AQ3" s="13"/>
      <c r="AR3" s="13"/>
      <c r="AS3" s="147"/>
      <c r="AT3" s="117"/>
      <c r="AU3" s="173"/>
      <c r="AV3" s="13"/>
      <c r="AW3" s="13"/>
      <c r="AX3" s="13"/>
    </row>
    <row r="4" spans="1:50" s="4" customFormat="1" ht="31.5" customHeight="1" x14ac:dyDescent="0.3">
      <c r="A4" s="581" t="s">
        <v>2</v>
      </c>
      <c r="B4" s="581"/>
      <c r="C4" s="582">
        <v>44651</v>
      </c>
      <c r="D4" s="582"/>
      <c r="E4" s="582"/>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48"/>
      <c r="AL4" s="118"/>
      <c r="AM4" s="174"/>
      <c r="AN4" s="2"/>
      <c r="AO4" s="2"/>
      <c r="AP4" s="2"/>
      <c r="AQ4" s="2"/>
      <c r="AR4" s="2"/>
      <c r="AS4" s="148"/>
      <c r="AT4" s="118"/>
      <c r="AU4" s="174"/>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48"/>
      <c r="AL5" s="118"/>
      <c r="AM5" s="174"/>
      <c r="AN5" s="2"/>
      <c r="AO5" s="2"/>
      <c r="AP5" s="2"/>
      <c r="AQ5" s="2"/>
      <c r="AR5" s="2"/>
      <c r="AS5" s="148"/>
      <c r="AT5" s="118"/>
      <c r="AU5" s="174"/>
      <c r="AV5" s="2"/>
      <c r="AW5" s="2"/>
      <c r="AX5" s="2"/>
    </row>
    <row r="6" spans="1:50" s="4" customFormat="1" ht="5.0999999999999996" customHeight="1" x14ac:dyDescent="0.3">
      <c r="A6" s="34"/>
      <c r="B6" s="563"/>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row>
    <row r="7" spans="1:50" s="4" customFormat="1" ht="29.25" customHeight="1" x14ac:dyDescent="0.3">
      <c r="A7" s="583" t="s">
        <v>38</v>
      </c>
      <c r="B7" s="583"/>
      <c r="C7" s="590" t="s">
        <v>39</v>
      </c>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2"/>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49"/>
      <c r="AL8" s="142"/>
      <c r="AM8" s="175"/>
      <c r="AQ8" s="18"/>
      <c r="AR8" s="18"/>
      <c r="AS8" s="149"/>
      <c r="AT8" s="119"/>
      <c r="AU8" s="175"/>
    </row>
    <row r="9" spans="1:50" s="4" customFormat="1" ht="21" customHeight="1" x14ac:dyDescent="0.3">
      <c r="A9" s="583" t="s">
        <v>3</v>
      </c>
      <c r="B9" s="583"/>
      <c r="C9" s="584" t="s">
        <v>40</v>
      </c>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s="4" customFormat="1" ht="15.75" customHeight="1" x14ac:dyDescent="0.3">
      <c r="A10" s="583"/>
      <c r="B10" s="583"/>
      <c r="C10" s="587"/>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50" s="4" customFormat="1" ht="11.25" customHeight="1" thickBot="1" x14ac:dyDescent="0.35">
      <c r="A11" s="63"/>
      <c r="B11" s="64"/>
      <c r="C11" s="64"/>
      <c r="D11" s="64"/>
      <c r="E11" s="64"/>
      <c r="F11" s="65"/>
      <c r="G11" s="65"/>
      <c r="H11" s="65"/>
      <c r="I11" s="65"/>
      <c r="J11" s="65"/>
      <c r="K11" s="66"/>
      <c r="L11" s="66"/>
      <c r="M11" s="66"/>
      <c r="N11" s="65"/>
      <c r="O11" s="65"/>
      <c r="P11" s="67"/>
      <c r="Q11" s="67"/>
      <c r="R11" s="67"/>
      <c r="S11" s="67"/>
      <c r="T11" s="67"/>
      <c r="U11" s="65"/>
      <c r="V11" s="67"/>
      <c r="W11" s="67"/>
      <c r="X11" s="67"/>
      <c r="Y11" s="67"/>
      <c r="Z11" s="67"/>
      <c r="AA11" s="67"/>
      <c r="AB11" s="67"/>
      <c r="AC11" s="63"/>
      <c r="AD11" s="64"/>
      <c r="AE11" s="63"/>
      <c r="AF11" s="64"/>
      <c r="AG11" s="64"/>
      <c r="AH11" s="64"/>
      <c r="AI11" s="66"/>
      <c r="AJ11" s="66"/>
      <c r="AK11" s="150"/>
      <c r="AL11" s="143"/>
      <c r="AM11" s="176"/>
      <c r="AN11" s="64"/>
      <c r="AO11" s="64"/>
      <c r="AP11" s="64"/>
      <c r="AQ11" s="67"/>
      <c r="AR11" s="67"/>
      <c r="AS11" s="150"/>
      <c r="AT11" s="120"/>
      <c r="AU11" s="176"/>
      <c r="AV11" s="64"/>
      <c r="AW11" s="64"/>
      <c r="AX11" s="64"/>
    </row>
    <row r="12" spans="1:50" s="18" customFormat="1" ht="56.25" customHeight="1" x14ac:dyDescent="0.3">
      <c r="A12" s="572" t="s">
        <v>0</v>
      </c>
      <c r="B12" s="574" t="s">
        <v>4</v>
      </c>
      <c r="C12" s="576" t="s">
        <v>5</v>
      </c>
      <c r="D12" s="566" t="s">
        <v>6</v>
      </c>
      <c r="E12" s="568"/>
      <c r="F12" s="185" t="s">
        <v>7</v>
      </c>
      <c r="G12" s="578" t="s">
        <v>8</v>
      </c>
      <c r="H12" s="570" t="s">
        <v>9</v>
      </c>
      <c r="I12" s="580"/>
      <c r="J12" s="576" t="s">
        <v>10</v>
      </c>
      <c r="K12" s="569" t="s">
        <v>11</v>
      </c>
      <c r="L12" s="570"/>
      <c r="M12" s="570"/>
      <c r="N12" s="580"/>
      <c r="O12" s="566" t="s">
        <v>12</v>
      </c>
      <c r="P12" s="567"/>
      <c r="Q12" s="567"/>
      <c r="R12" s="567"/>
      <c r="S12" s="567"/>
      <c r="T12" s="568"/>
      <c r="U12" s="566" t="s">
        <v>13</v>
      </c>
      <c r="V12" s="567"/>
      <c r="W12" s="567"/>
      <c r="X12" s="567"/>
      <c r="Y12" s="567"/>
      <c r="Z12" s="568"/>
      <c r="AA12" s="569" t="s">
        <v>14</v>
      </c>
      <c r="AB12" s="570"/>
      <c r="AC12" s="570"/>
      <c r="AD12" s="571"/>
      <c r="AE12" s="555" t="s">
        <v>30</v>
      </c>
      <c r="AF12" s="593" t="s">
        <v>390</v>
      </c>
      <c r="AG12" s="567"/>
      <c r="AH12" s="567"/>
      <c r="AI12" s="567"/>
      <c r="AJ12" s="568"/>
      <c r="AK12" s="554" t="s">
        <v>395</v>
      </c>
      <c r="AL12" s="554"/>
      <c r="AM12" s="451" t="s">
        <v>733</v>
      </c>
      <c r="AN12" s="594" t="s">
        <v>393</v>
      </c>
      <c r="AO12" s="595"/>
      <c r="AP12" s="595"/>
      <c r="AQ12" s="595"/>
      <c r="AR12" s="595"/>
      <c r="AS12" s="554" t="s">
        <v>394</v>
      </c>
      <c r="AT12" s="554"/>
      <c r="AU12" s="451" t="s">
        <v>733</v>
      </c>
      <c r="AV12" s="580" t="s">
        <v>37</v>
      </c>
      <c r="AW12" s="578" t="s">
        <v>32</v>
      </c>
      <c r="AX12" s="597" t="s">
        <v>33</v>
      </c>
    </row>
    <row r="13" spans="1:50" s="18" customFormat="1" ht="165" customHeight="1" thickBot="1" x14ac:dyDescent="0.35">
      <c r="A13" s="573"/>
      <c r="B13" s="575"/>
      <c r="C13" s="577"/>
      <c r="D13" s="186" t="s">
        <v>15</v>
      </c>
      <c r="E13" s="186" t="s">
        <v>16</v>
      </c>
      <c r="F13" s="187" t="s">
        <v>17</v>
      </c>
      <c r="G13" s="579"/>
      <c r="H13" s="188" t="s">
        <v>18</v>
      </c>
      <c r="I13" s="189" t="s">
        <v>19</v>
      </c>
      <c r="J13" s="577"/>
      <c r="K13" s="190" t="s">
        <v>20</v>
      </c>
      <c r="L13" s="190" t="s">
        <v>21</v>
      </c>
      <c r="M13" s="191" t="s">
        <v>22</v>
      </c>
      <c r="N13" s="191" t="s">
        <v>23</v>
      </c>
      <c r="O13" s="186" t="s">
        <v>24</v>
      </c>
      <c r="P13" s="192" t="s">
        <v>25</v>
      </c>
      <c r="Q13" s="192" t="s">
        <v>26</v>
      </c>
      <c r="R13" s="192" t="s">
        <v>27</v>
      </c>
      <c r="S13" s="192" t="s">
        <v>28</v>
      </c>
      <c r="T13" s="192" t="s">
        <v>29</v>
      </c>
      <c r="U13" s="186" t="s">
        <v>24</v>
      </c>
      <c r="V13" s="192" t="s">
        <v>25</v>
      </c>
      <c r="W13" s="192" t="s">
        <v>26</v>
      </c>
      <c r="X13" s="192" t="s">
        <v>27</v>
      </c>
      <c r="Y13" s="192" t="s">
        <v>28</v>
      </c>
      <c r="Z13" s="192" t="s">
        <v>29</v>
      </c>
      <c r="AA13" s="190" t="s">
        <v>20</v>
      </c>
      <c r="AB13" s="190" t="s">
        <v>21</v>
      </c>
      <c r="AC13" s="191" t="s">
        <v>22</v>
      </c>
      <c r="AD13" s="193" t="s">
        <v>23</v>
      </c>
      <c r="AE13" s="556"/>
      <c r="AF13" s="194" t="s">
        <v>31</v>
      </c>
      <c r="AG13" s="186" t="s">
        <v>32</v>
      </c>
      <c r="AH13" s="186" t="s">
        <v>33</v>
      </c>
      <c r="AI13" s="186" t="s">
        <v>34</v>
      </c>
      <c r="AJ13" s="186" t="s">
        <v>35</v>
      </c>
      <c r="AK13" s="195" t="s">
        <v>391</v>
      </c>
      <c r="AL13" s="196" t="s">
        <v>392</v>
      </c>
      <c r="AM13" s="452"/>
      <c r="AN13" s="194" t="s">
        <v>36</v>
      </c>
      <c r="AO13" s="186" t="s">
        <v>32</v>
      </c>
      <c r="AP13" s="186" t="s">
        <v>33</v>
      </c>
      <c r="AQ13" s="186" t="s">
        <v>34</v>
      </c>
      <c r="AR13" s="186" t="s">
        <v>35</v>
      </c>
      <c r="AS13" s="195" t="s">
        <v>391</v>
      </c>
      <c r="AT13" s="196" t="s">
        <v>392</v>
      </c>
      <c r="AU13" s="452"/>
      <c r="AV13" s="596"/>
      <c r="AW13" s="579"/>
      <c r="AX13" s="598"/>
    </row>
    <row r="14" spans="1:50" s="79" customFormat="1" ht="12" customHeight="1" thickBot="1" x14ac:dyDescent="0.3">
      <c r="AK14" s="151"/>
      <c r="AL14" s="122"/>
      <c r="AM14" s="177"/>
      <c r="AS14" s="151"/>
      <c r="AT14" s="122"/>
      <c r="AU14" s="177"/>
    </row>
    <row r="15" spans="1:50" s="39" customFormat="1" ht="348.75" customHeight="1" thickBot="1" x14ac:dyDescent="0.3">
      <c r="A15" s="458" t="s">
        <v>43</v>
      </c>
      <c r="B15" s="248" t="str">
        <f>IF([3]Ficha1!$V$13="","",[3]Ficha1!$V$13)</f>
        <v xml:space="preserve">Riesgo de Gestión </v>
      </c>
      <c r="C15" s="248" t="str">
        <f>IF([3]Ficha1!$AY$24="","",[3]Ficha1!$AY$24)</f>
        <v>Operativo</v>
      </c>
      <c r="D15" s="253" t="s">
        <v>156</v>
      </c>
      <c r="E15" s="253" t="s">
        <v>288</v>
      </c>
      <c r="F15" s="245" t="str">
        <f>CONCATENATE(IF([3]Ficha1!$D$29="","",[3]Ficha1!$D$29),"
",IF([3]Ficha1!$D$30="","",[3]Ficha1!$D$30),"
",IF([3]Ficha1!$D$31="","",[3]Ficha1!$D$31),"
",IF([3]Ficha1!$D$32="","",[3]Ficha1!$D$32),"
",IF([3]Ficha1!$D$33="","",[3]Ficha1!$D$33),"
",IF([3]Ficha1!$D$34="","",[3]Ficha1!$D$34))</f>
        <v>--- Ningún Trámite y Procedimiento Administrativo
0
0
0
0
0</v>
      </c>
      <c r="G15" s="245" t="str">
        <f>IF([3]Ficha1!$AD$29="","",[3]Ficha1!$AD$29)</f>
        <v>Todos los procesos en el Sistema Integrado de Gestión</v>
      </c>
      <c r="H15" s="245" t="s">
        <v>289</v>
      </c>
      <c r="I15" s="245"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0
0
0
0
0
0
0
0</v>
      </c>
      <c r="J15" s="245"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0
0
0
0
0
0
0
0
0
0
0
0
0
0
0
0
0
0
0</v>
      </c>
      <c r="K15" s="242" t="str">
        <f>IF([3]Ficha1!$J$72="","",[3]Ficha1!$J$72)</f>
        <v>Posible (3)</v>
      </c>
      <c r="L15" s="242" t="str">
        <f>IF([3]Ficha1!$J$79="","",[3]Ficha1!$J$79)</f>
        <v>Moderado (3)</v>
      </c>
      <c r="M15" s="241" t="str">
        <f>IF([3]Ficha1!$AP$68="","",[3]Ficha1!$AP$68)</f>
        <v>Alta</v>
      </c>
      <c r="N15" s="245"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245" t="str">
        <f>CONCATENATE(IF([3]Ficha1!$D$87="","",[3]Ficha1!$D$87),"
",IF([3]Ficha1!$D$88="","",[3]Ficha1!$D$88),"
",IF([3]Ficha1!$D$89="","",[3]Ficha1!$D$89),"
",IF([3]Ficha1!$D$90="","",[3]Ficha1!$D$90),"
",IF([3]Ficha1!$D$91="","",[3]Ficha1!$D$91),"
",IF([3]Ficha1!$D$92="","",[3]Ficha1!$D$92),"
",IF([3]Ficha1!$D$93="","",[3]Ficha1!$D$93),"
",IF([3]Ficha1!$D$94="","",[3]Ficha1!$D$94),"
",IF([3]Ficha1!$D$95="","",[3]Ficha1!$D$95),"
",IF([3]Ficha1!$D$96="","",[3]Ficha1!$D$96))</f>
        <v>Revisar los elementos del direccionamiento estratégico y del Diagnóstico Institucional Anual
0
0
0
0
0
0
0
0
0</v>
      </c>
      <c r="P15" s="240"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0
0
</v>
      </c>
      <c r="Q15" s="240"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0
</v>
      </c>
      <c r="R15" s="240"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0
</v>
      </c>
      <c r="S15" s="241" t="str">
        <f>IF([3]Ficha1!$AW$87="","",[3]Ficha1!$AW$87)</f>
        <v>Fuerte</v>
      </c>
      <c r="T15" s="240" t="str">
        <f>IF([3]Ficha1!$AZ$87="","",[3]Ficha1!$AZ$87)</f>
        <v>Directamente</v>
      </c>
      <c r="U15" s="245" t="str">
        <f>CONCATENATE(IF([3]Ficha1!$D$102="","",[3]Ficha1!$D$102),"
",IF([3]Ficha1!$D$103="","",[3]Ficha1!$D$103),"
",IF([3]Ficha1!$D$104="","",[3]Ficha1!$D$104),"
",IF([3]Ficha1!$D$105="","",[3]Ficha1!$D$105),"
",IF([3]Ficha1!$D$106="","",[3]Ficha1!$D$106),"
",IF([3]Ficha1!$D$107="","",[3]Ficha1!$D$107),"
",IF([3]Ficha1!$D$108="","",[3]Ficha1!$D$108),"
",IF([3]Ficha1!$D$109="","",[3]Ficha1!$D$109),"
",IF([3]Ficha1!$D$110="","",[3]Ficha1!$D$110),"
",IF([3]Ficha1!$D$111="","",[3]Ficha1!$D$111))</f>
        <v>0
0
0
0
0
0
0
0
0
0</v>
      </c>
      <c r="V15" s="240"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240"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240"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241" t="str">
        <f>IF([3]Ficha1!$AW$102="","",[3]Ficha1!$AW$102)</f>
        <v/>
      </c>
      <c r="Z15" s="240" t="str">
        <f>IF([3]Ficha1!$AZ$102="","",[3]Ficha1!$AZ$102)</f>
        <v/>
      </c>
      <c r="AA15" s="242" t="str">
        <f>IF([3]Ficha1!$J$127="","",[3]Ficha1!$J$127)</f>
        <v>Rara vez (1)</v>
      </c>
      <c r="AB15" s="242" t="str">
        <f>IF([3]Ficha1!$J$134="","",[3]Ficha1!$J$134)</f>
        <v>Moderado (3)</v>
      </c>
      <c r="AC15" s="25" t="str">
        <f>IF([3]Ficha1!$AP$126="","",[3]Ficha1!$AP$126)</f>
        <v>Moderada</v>
      </c>
      <c r="AD15" s="245" t="str">
        <f>IF([3]Ficha1!$AP$130="","",[3]Ficha1!$AP$130)</f>
        <v>Los controles existentes son aplicados de manera oportuna y la desviaciones y resultados no se  documentan.</v>
      </c>
      <c r="AE15" s="25" t="s">
        <v>42</v>
      </c>
      <c r="AF15" s="245" t="s">
        <v>738</v>
      </c>
      <c r="AG15" s="245" t="s">
        <v>159</v>
      </c>
      <c r="AH15" s="245" t="s">
        <v>160</v>
      </c>
      <c r="AI15" s="28" t="s">
        <v>161</v>
      </c>
      <c r="AJ15" s="28" t="s">
        <v>162</v>
      </c>
      <c r="AK15" s="129" t="s">
        <v>966</v>
      </c>
      <c r="AL15" s="197">
        <v>1</v>
      </c>
      <c r="AM15" s="179" t="s">
        <v>1021</v>
      </c>
      <c r="AN15" s="245" t="s">
        <v>967</v>
      </c>
      <c r="AO15" s="245" t="s">
        <v>163</v>
      </c>
      <c r="AP15" s="247" t="s">
        <v>290</v>
      </c>
      <c r="AQ15" s="38" t="s">
        <v>164</v>
      </c>
      <c r="AR15" s="68" t="s">
        <v>165</v>
      </c>
      <c r="AS15" s="28" t="s">
        <v>968</v>
      </c>
      <c r="AT15" s="124">
        <v>1</v>
      </c>
      <c r="AU15" s="178" t="s">
        <v>1022</v>
      </c>
      <c r="AV15" s="70"/>
      <c r="AW15" s="162"/>
      <c r="AX15" s="168"/>
    </row>
    <row r="16" spans="1:50" s="39" customFormat="1" ht="308.25" customHeight="1" x14ac:dyDescent="0.25">
      <c r="A16" s="459"/>
      <c r="B16" s="249" t="str">
        <f>IF([3]Ficha2!$V$13="","",[3]Ficha2!$V$13)</f>
        <v xml:space="preserve">Riesgo de Gestión </v>
      </c>
      <c r="C16" s="249" t="str">
        <f>IF([3]Ficha2!$AY$24="","",[3]Ficha2!$AY$24)</f>
        <v>Financiero</v>
      </c>
      <c r="D16" s="250" t="s">
        <v>112</v>
      </c>
      <c r="E16" s="250" t="s">
        <v>183</v>
      </c>
      <c r="F16" s="244" t="str">
        <f>CONCATENATE(IF([3]Ficha2!$D$29="","",[3]Ficha2!$D$29),"
",IF([3]Ficha2!$D$30="","",[3]Ficha2!$D$30),"
",IF([3]Ficha2!$D$31="","",[3]Ficha2!$D$31),"
",IF([3]Ficha2!$D$32="","",[3]Ficha2!$D$32),"
",IF([3]Ficha2!$D$33="","",[3]Ficha2!$D$33),"
",IF([3]Ficha2!$D$34="","",[3]Ficha2!$D$34))</f>
        <v>--- Ningún Trámite y Procedimiento Administrativo
0
0
0
0
0</v>
      </c>
      <c r="G16" s="244" t="str">
        <f>IF([3]Ficha2!$AD$29="","",[3]Ficha2!$AD$29)</f>
        <v>Procesos misionales y estratégicos misionales en el Sistema Integrado de Gestión</v>
      </c>
      <c r="H16" s="244" t="str">
        <f>CONCATENATE(IF([3]Ficha2!$J$39="","",[3]Ficha2!$J$39),"
",IF([3]Ficha2!$J$40="","",[3]Ficha2!$J$40),"
",IF([3]Ficha2!$J$41="","",[3]Ficha2!$J$41),"
",IF([3]Ficha2!$J$42="","",[3]Ficha2!$J$42),"
",IF([3]Ficha2!$J$43="","",[3]Ficha2!$J$43),"
",IF([3]Ficha2!$J$44="","",[3]Ficha2!$J$44),"
",IF([3]Ficha2!$J$45="","",[3]Ficha2!$J$45),"
",IF([3]Ficha2!$J$46="","",[3]Ficha2!$J$46),"
",IF([3]Ficha2!$J$47="","",[3]Ficha2!$J$47),"
",IF([3]Ficha2!$J$48="","",[3]Ficha2!$J$48))</f>
        <v>Falta de comunicación asertiva y efectiva entre las áreas responsables de la formulación del anteproyecto del presupuesto.
0
0
0
0
0
0
0
0
0</v>
      </c>
      <c r="I16" s="244" t="str">
        <f>CONCATENATE(IF([3]Ficha2!$J$51="","",[3]Ficha2!$J$51),"
",IF([3]Ficha2!$J$52="","",[3]Ficha2!$J$52),"
",IF([3]Ficha2!$J$53="","",[3]Ficha2!$J$53),"
",IF([3]Ficha2!$J$54="","",[3]Ficha2!$J$54),"
",IF([3]Ficha2!$J$55="","",[3]Ficha2!$J$55),"
",IF([3]Ficha2!$J$56="","",[3]Ficha2!$J$56),"
",IF([3]Ficha2!$J$57="","",[3]Ficha2!$J$57),"
",IF([3]Ficha2!$J$58="","",[3]Ficha2!$J$58),"
",IF([3]Ficha2!$J$59="","",[3]Ficha2!$J$59),"
",IF([3]Ficha2!$J$60="","",[3]Ficha2!$J$60))</f>
        <v>Reducción de presupuesto por las políticas impartidas del Gobierno Nación,  tanto de los Rubros presupuestales de Ingresos como de Gastos.
0
0
0
0
0
0
0
0
0</v>
      </c>
      <c r="J16" s="36" t="s">
        <v>166</v>
      </c>
      <c r="K16" s="243" t="str">
        <f>IF([3]Ficha2!$J$72="","",[3]Ficha2!$J$72)</f>
        <v>Posible (3)</v>
      </c>
      <c r="L16" s="243" t="str">
        <f>IF([3]Ficha2!$J$79="","",[3]Ficha2!$J$79)</f>
        <v>Moderado (3)</v>
      </c>
      <c r="M16" s="236" t="str">
        <f>IF([3]Ficha2!$AP$68="","",[3]Ficha2!$AP$68)</f>
        <v>Alta</v>
      </c>
      <c r="N16" s="244"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0
0
0
0
0
0
0
0</v>
      </c>
      <c r="P16" s="237"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237"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237"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236" t="str">
        <f>IF([3]Ficha2!$AW$87="","",[3]Ficha2!$AW$87)</f>
        <v>Fuerte</v>
      </c>
      <c r="T16" s="237" t="str">
        <f>IF([3]Ficha2!$AZ$87="","",[3]Ficha2!$AZ$87)</f>
        <v>Directamente</v>
      </c>
      <c r="U16" s="244" t="str">
        <f>CONCATENATE(IF([3]Ficha2!$D$102="","",[3]Ficha2!$D$102),"
",IF([3]Ficha2!$D$103="","",[3]Ficha2!$D$103),"
",IF([3]Ficha2!$D$104="","",[3]Ficha2!$D$104),"
",IF([3]Ficha2!$D$105="","",[3]Ficha2!$D$105),"
",IF([3]Ficha2!$D$106="","",[3]Ficha2!$D$106),"
",IF([3]Ficha2!$D$107="","",[3]Ficha2!$D$107),"
",IF([3]Ficha2!$D$108="","",[3]Ficha2!$D$108),"
",IF([3]Ficha2!$D$109="","",[3]Ficha2!$D$109),"
",IF([3]Ficha2!$D$110="","",[3]Ficha2!$D$110),"
",IF([3]Ficha2!$D$111="","",[3]Ficha2!$D$111))</f>
        <v>Demostrar a los entes de control o regulacón que se solicitaron los recursos, pero por techos macroeconomicos no fueron asigandos 
0
0
0
0
0
0
0
0
0</v>
      </c>
      <c r="V16" s="237"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237"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237"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236" t="str">
        <f>IF([3]Ficha2!$AW$102="","",[3]Ficha2!$AW$102)</f>
        <v>Fuerte</v>
      </c>
      <c r="Z16" s="237" t="str">
        <f>IF([3]Ficha2!$AZ$102="","",[3]Ficha2!$AZ$102)</f>
        <v>Directamente</v>
      </c>
      <c r="AA16" s="243" t="str">
        <f>IF([3]Ficha2!$J$127="","",[3]Ficha2!$J$127)</f>
        <v>Rara vez (1)</v>
      </c>
      <c r="AB16" s="243" t="str">
        <f>IF([3]Ficha2!$J$134="","",[3]Ficha2!$J$134)</f>
        <v>Insignificante (1)</v>
      </c>
      <c r="AC16" s="254" t="str">
        <f>IF([3]Ficha2!$AP$126="","",[3]Ficha2!$AP$126)</f>
        <v>Baja</v>
      </c>
      <c r="AD16" s="244" t="str">
        <f>IF([3]Ficha2!$AP$130="","",[3]Ficha2!$AP$130)</f>
        <v>Al contar con una primera versión de anteproyecto de presupuesto en febrero de cada vigencias, se garantizaría la inclusión de todas las necesidades de la entidad</v>
      </c>
      <c r="AE16" s="254" t="s">
        <v>44</v>
      </c>
      <c r="AF16" s="244" t="s">
        <v>834</v>
      </c>
      <c r="AG16" s="244" t="s">
        <v>167</v>
      </c>
      <c r="AH16" s="244" t="s">
        <v>168</v>
      </c>
      <c r="AI16" s="41" t="s">
        <v>169</v>
      </c>
      <c r="AJ16" s="41" t="s">
        <v>170</v>
      </c>
      <c r="AK16" s="41" t="s">
        <v>969</v>
      </c>
      <c r="AL16" s="198">
        <v>1</v>
      </c>
      <c r="AM16" s="179" t="s">
        <v>1022</v>
      </c>
      <c r="AN16" s="244" t="s">
        <v>735</v>
      </c>
      <c r="AO16" s="244" t="s">
        <v>173</v>
      </c>
      <c r="AP16" s="244" t="s">
        <v>291</v>
      </c>
      <c r="AQ16" s="41" t="s">
        <v>172</v>
      </c>
      <c r="AR16" s="69" t="s">
        <v>171</v>
      </c>
      <c r="AS16" s="41" t="s">
        <v>970</v>
      </c>
      <c r="AT16" s="123">
        <v>1</v>
      </c>
      <c r="AU16" s="180" t="s">
        <v>1022</v>
      </c>
      <c r="AV16" s="166"/>
      <c r="AW16" s="161"/>
      <c r="AX16" s="167"/>
    </row>
    <row r="17" spans="1:50" s="39" customFormat="1" ht="202.5" customHeight="1" x14ac:dyDescent="0.25">
      <c r="A17" s="460"/>
      <c r="B17" s="415" t="str">
        <f>IF([3]Ficha3!$V$13="","",[3]Ficha3!$V$13)</f>
        <v xml:space="preserve">Riesgo de Gestión </v>
      </c>
      <c r="C17" s="415" t="str">
        <f>IF([3]Ficha3!$AY$24="","",[3]Ficha3!$AY$24)</f>
        <v>Cumplimiento</v>
      </c>
      <c r="D17" s="418" t="s">
        <v>156</v>
      </c>
      <c r="E17" s="418" t="s">
        <v>184</v>
      </c>
      <c r="F17" s="356" t="str">
        <f>CONCATENATE(IF([3]Ficha3!$D$29="","",[3]Ficha3!$D$29),"
",IF([3]Ficha3!$D$30="","",[3]Ficha3!$D$30),"
",IF([3]Ficha3!$D$31="","",[3]Ficha3!$D$31),"
",IF([3]Ficha3!$D$32="","",[3]Ficha3!$D$32),"
",IF([3]Ficha3!$D$33="","",[3]Ficha3!$D$33),"
",IF([3]Ficha3!$D$34="","",[3]Ficha3!$D$34))</f>
        <v>--- Ningún Trámite y Procedimiento Administrativo
0
0
0
0
0</v>
      </c>
      <c r="G17" s="356" t="str">
        <f>IF([3]Ficha3!$AD$29="","",[3]Ficha3!$AD$29)</f>
        <v>Todos los procesos en el Sistema Integrado de Gestión</v>
      </c>
      <c r="H17" s="356" t="s">
        <v>175</v>
      </c>
      <c r="I17" s="356" t="str">
        <f>CONCATENATE(IF([3]Ficha3!$J$51="","",[3]Ficha3!$J$51),"
",IF([3]Ficha3!$J$52="","",[3]Ficha3!$J$52),"
",IF([3]Ficha3!$J$53="","",[3]Ficha3!$J$53),"
",IF([3]Ficha3!$J$54="","",[3]Ficha3!$J$54),"
",IF([3]Ficha3!$J$55="","",[3]Ficha3!$J$55),"
",IF([3]Ficha3!$J$56="","",[3]Ficha3!$J$56),"
",IF([3]Ficha3!$J$57="","",[3]Ficha3!$J$57),"
",IF([3]Ficha3!$J$58="","",[3]Ficha3!$J$58),"
",IF([3]Ficha3!$J$59="","",[3]Ficha3!$J$59),"
",IF([3]Ficha3!$J$60="","",[3]Ficha3!$J$60))</f>
        <v>Cambios en la normatividad 
Sanciones por parte de Entes de control 
0
0
0
0
0
0
0
0</v>
      </c>
      <c r="J17" s="356" t="s">
        <v>174</v>
      </c>
      <c r="K17" s="424" t="str">
        <f>IF([3]Ficha3!$J$72="","",[3]Ficha3!$J$72)</f>
        <v>Posible (3)</v>
      </c>
      <c r="L17" s="424" t="str">
        <f>IF([3]Ficha3!$J$79="","",[3]Ficha3!$J$79)</f>
        <v>Moderado (3)</v>
      </c>
      <c r="M17" s="438" t="str">
        <f>IF([3]Ficha3!$AP$68="","",[3]Ficha3!$AP$68)</f>
        <v>Alta</v>
      </c>
      <c r="N17" s="356"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356" t="s">
        <v>292</v>
      </c>
      <c r="P17" s="391"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391"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391"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438" t="str">
        <f>IF([3]Ficha3!$AW$87="","",[3]Ficha3!$AW$87)</f>
        <v>Fuerte</v>
      </c>
      <c r="T17" s="391" t="str">
        <f>IF([3]Ficha3!$AZ$87="","",[3]Ficha3!$AZ$87)</f>
        <v>Directamente</v>
      </c>
      <c r="U17" s="356" t="str">
        <f>CONCATENATE(IF([3]Ficha3!$D$102="","",[3]Ficha3!$D$102),"
",IF([3]Ficha3!$D$103="","",[3]Ficha3!$D$103),"
",IF([3]Ficha3!$D$104="","",[3]Ficha3!$D$104),"
",IF([3]Ficha3!$D$105="","",[3]Ficha3!$D$105),"
",IF([3]Ficha3!$D$106="","",[3]Ficha3!$D$106),"
",IF([3]Ficha3!$D$107="","",[3]Ficha3!$D$107),"
",IF([3]Ficha3!$D$108="","",[3]Ficha3!$D$108),"
",IF([3]Ficha3!$D$109="","",[3]Ficha3!$D$109),"
",IF([3]Ficha3!$D$110="","",[3]Ficha3!$D$110),"
",IF([3]Ficha3!$D$111="","",[3]Ficha3!$D$111))</f>
        <v>0
0
0
0
0
0
0
0
0
0</v>
      </c>
      <c r="V17" s="356"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356"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356"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488" t="str">
        <f>IF([3]Ficha3!$AW$102="","",[3]Ficha3!$AW$102)</f>
        <v/>
      </c>
      <c r="Z17" s="356" t="str">
        <f>IF([3]Ficha3!$AZ$102="","",[3]Ficha3!$AZ$102)</f>
        <v/>
      </c>
      <c r="AA17" s="424" t="str">
        <f>IF([3]Ficha3!$J$127="","",[3]Ficha3!$J$127)</f>
        <v>Rara vez (1)</v>
      </c>
      <c r="AB17" s="424" t="str">
        <f>IF([3]Ficha3!$J$134="","",[3]Ficha3!$J$134)</f>
        <v>Moderado (3)</v>
      </c>
      <c r="AC17" s="471" t="str">
        <f>IF([3]Ficha3!$AP$126="","",[3]Ficha3!$AP$126)</f>
        <v>Moderada</v>
      </c>
      <c r="AD17" s="356"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471" t="s">
        <v>42</v>
      </c>
      <c r="AF17" s="356"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0
0
0
0
0
0
0
0
0
0
_______________
0
0
0
0
0
0
0
0
0
0</v>
      </c>
      <c r="AG17" s="356"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0
0
0
0
0
0
0
0
0
0
_______________
0
0
0
0
0
0
0
0
0
0</v>
      </c>
      <c r="AH17" s="356"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0
0
0
0
0
0
0
0
0
0
_______________
0
0
0
0
0
0
0
0
0
0</v>
      </c>
      <c r="AI17" s="490"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00/01/yyyy
00/01/yyyy
00/01/yyyy
00/01/yyyy
00/01/yyyy
00/01/yyyy
00/01/yyyy
00/01/yyyy
00/01/yyyy
00/01/yyyy
_______________
00/01/yyyy
00/01/yyyy
00/01/yyyy
00/01/yyyy
00/01/yyyy
00/01/yyyy
00/01/yyyy
00/01/yyyy
00/01/yyyy
00/01/yyyy</v>
      </c>
      <c r="AJ17" s="490"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00/01/yyyy
00/01/yyyy
00/01/yyyy
00/01/yyyy
00/01/yyyy
00/01/yyyy
00/01/yyyy
00/01/yyyy
00/01/yyyy
00/01/yyyy
_______________
00/01/yyyy
00/01/yyyy
00/01/yyyy
00/01/yyyy
00/01/yyyy
00/01/yyyy
00/01/yyyy
00/01/yyyy
00/01/yyyy
00/01/yyyy</v>
      </c>
      <c r="AK17" s="490"/>
      <c r="AL17" s="490"/>
      <c r="AM17" s="479"/>
      <c r="AN17" s="244" t="s">
        <v>589</v>
      </c>
      <c r="AO17" s="244" t="s">
        <v>590</v>
      </c>
      <c r="AP17" s="244" t="s">
        <v>736</v>
      </c>
      <c r="AQ17" s="41" t="s">
        <v>594</v>
      </c>
      <c r="AR17" s="41" t="s">
        <v>595</v>
      </c>
      <c r="AS17" s="341" t="s">
        <v>956</v>
      </c>
      <c r="AT17" s="165">
        <v>1</v>
      </c>
      <c r="AU17" s="180" t="s">
        <v>907</v>
      </c>
      <c r="AV17" s="164"/>
      <c r="AW17" s="160"/>
      <c r="AX17" s="159"/>
    </row>
    <row r="18" spans="1:50" s="39" customFormat="1" ht="243" customHeight="1" thickBot="1" x14ac:dyDescent="0.3">
      <c r="A18" s="461"/>
      <c r="B18" s="455"/>
      <c r="C18" s="455"/>
      <c r="D18" s="456"/>
      <c r="E18" s="456"/>
      <c r="F18" s="388"/>
      <c r="G18" s="388"/>
      <c r="H18" s="388"/>
      <c r="I18" s="388"/>
      <c r="J18" s="388"/>
      <c r="K18" s="447"/>
      <c r="L18" s="447"/>
      <c r="M18" s="387"/>
      <c r="N18" s="388"/>
      <c r="O18" s="388"/>
      <c r="P18" s="386"/>
      <c r="Q18" s="386"/>
      <c r="R18" s="386"/>
      <c r="S18" s="387"/>
      <c r="T18" s="386"/>
      <c r="U18" s="388"/>
      <c r="V18" s="388"/>
      <c r="W18" s="388"/>
      <c r="X18" s="388"/>
      <c r="Y18" s="489"/>
      <c r="Z18" s="388"/>
      <c r="AA18" s="447"/>
      <c r="AB18" s="447"/>
      <c r="AC18" s="481"/>
      <c r="AD18" s="388"/>
      <c r="AE18" s="481"/>
      <c r="AF18" s="388"/>
      <c r="AG18" s="388"/>
      <c r="AH18" s="388"/>
      <c r="AI18" s="491"/>
      <c r="AJ18" s="491"/>
      <c r="AK18" s="491"/>
      <c r="AL18" s="491"/>
      <c r="AM18" s="480"/>
      <c r="AN18" s="235" t="s">
        <v>591</v>
      </c>
      <c r="AO18" s="235" t="s">
        <v>592</v>
      </c>
      <c r="AP18" s="235" t="s">
        <v>737</v>
      </c>
      <c r="AQ18" s="252" t="s">
        <v>702</v>
      </c>
      <c r="AR18" s="100" t="s">
        <v>593</v>
      </c>
      <c r="AS18" s="42" t="s">
        <v>957</v>
      </c>
      <c r="AT18" s="125">
        <v>1</v>
      </c>
      <c r="AU18" s="180" t="s">
        <v>907</v>
      </c>
      <c r="AV18" s="71"/>
      <c r="AW18" s="8"/>
      <c r="AX18" s="10"/>
    </row>
    <row r="19" spans="1:50" s="79" customFormat="1" ht="12.95" customHeight="1" thickBot="1" x14ac:dyDescent="0.3">
      <c r="AK19" s="151"/>
      <c r="AL19" s="122"/>
      <c r="AM19" s="177"/>
      <c r="AS19" s="151"/>
      <c r="AT19" s="122"/>
      <c r="AU19" s="177"/>
      <c r="AV19" s="114"/>
      <c r="AX19" s="115"/>
    </row>
    <row r="20" spans="1:50" s="39" customFormat="1" ht="209.25" customHeight="1" x14ac:dyDescent="0.25">
      <c r="A20" s="458" t="s">
        <v>105</v>
      </c>
      <c r="B20" s="484" t="s">
        <v>47</v>
      </c>
      <c r="C20" s="484" t="s">
        <v>48</v>
      </c>
      <c r="D20" s="486" t="s">
        <v>80</v>
      </c>
      <c r="E20" s="486" t="s">
        <v>293</v>
      </c>
      <c r="F20" s="473" t="s">
        <v>81</v>
      </c>
      <c r="G20" s="473" t="s">
        <v>82</v>
      </c>
      <c r="H20" s="473" t="s">
        <v>294</v>
      </c>
      <c r="I20" s="473" t="s">
        <v>295</v>
      </c>
      <c r="J20" s="473" t="s">
        <v>296</v>
      </c>
      <c r="K20" s="477" t="s">
        <v>53</v>
      </c>
      <c r="L20" s="477" t="s">
        <v>83</v>
      </c>
      <c r="M20" s="475" t="s">
        <v>66</v>
      </c>
      <c r="N20" s="473" t="s">
        <v>297</v>
      </c>
      <c r="O20" s="473" t="s">
        <v>84</v>
      </c>
      <c r="P20" s="475" t="s">
        <v>85</v>
      </c>
      <c r="Q20" s="475" t="s">
        <v>85</v>
      </c>
      <c r="R20" s="475" t="s">
        <v>85</v>
      </c>
      <c r="S20" s="475" t="s">
        <v>57</v>
      </c>
      <c r="T20" s="475" t="s">
        <v>58</v>
      </c>
      <c r="U20" s="473" t="s">
        <v>86</v>
      </c>
      <c r="V20" s="475" t="s">
        <v>60</v>
      </c>
      <c r="W20" s="475" t="s">
        <v>60</v>
      </c>
      <c r="X20" s="475" t="s">
        <v>60</v>
      </c>
      <c r="Y20" s="475" t="s">
        <v>60</v>
      </c>
      <c r="Z20" s="475" t="s">
        <v>58</v>
      </c>
      <c r="AA20" s="477" t="s">
        <v>64</v>
      </c>
      <c r="AB20" s="477" t="s">
        <v>83</v>
      </c>
      <c r="AC20" s="482" t="s">
        <v>87</v>
      </c>
      <c r="AD20" s="475"/>
      <c r="AE20" s="482" t="s">
        <v>44</v>
      </c>
      <c r="AF20" s="255" t="s">
        <v>602</v>
      </c>
      <c r="AG20" s="255" t="s">
        <v>602</v>
      </c>
      <c r="AH20" s="255" t="s">
        <v>602</v>
      </c>
      <c r="AI20" s="256" t="s">
        <v>603</v>
      </c>
      <c r="AJ20" s="256" t="s">
        <v>603</v>
      </c>
      <c r="AK20" s="255"/>
      <c r="AL20" s="255"/>
      <c r="AM20" s="257"/>
      <c r="AN20" s="130" t="s">
        <v>596</v>
      </c>
      <c r="AO20" s="130" t="s">
        <v>597</v>
      </c>
      <c r="AP20" s="130" t="s">
        <v>856</v>
      </c>
      <c r="AQ20" s="130" t="s">
        <v>598</v>
      </c>
      <c r="AR20" s="130" t="s">
        <v>473</v>
      </c>
      <c r="AS20" s="130" t="s">
        <v>952</v>
      </c>
      <c r="AT20" s="131">
        <v>1</v>
      </c>
      <c r="AU20" s="199" t="s">
        <v>954</v>
      </c>
      <c r="AV20" s="70"/>
      <c r="AW20" s="162"/>
      <c r="AX20" s="168"/>
    </row>
    <row r="21" spans="1:50" ht="177.75" customHeight="1" thickBot="1" x14ac:dyDescent="0.3">
      <c r="A21" s="461"/>
      <c r="B21" s="485"/>
      <c r="C21" s="485"/>
      <c r="D21" s="487"/>
      <c r="E21" s="487"/>
      <c r="F21" s="474"/>
      <c r="G21" s="474"/>
      <c r="H21" s="474"/>
      <c r="I21" s="474"/>
      <c r="J21" s="474"/>
      <c r="K21" s="478"/>
      <c r="L21" s="478"/>
      <c r="M21" s="476"/>
      <c r="N21" s="474"/>
      <c r="O21" s="474"/>
      <c r="P21" s="476"/>
      <c r="Q21" s="476"/>
      <c r="R21" s="476"/>
      <c r="S21" s="476"/>
      <c r="T21" s="476"/>
      <c r="U21" s="474"/>
      <c r="V21" s="476"/>
      <c r="W21" s="476"/>
      <c r="X21" s="476"/>
      <c r="Y21" s="476"/>
      <c r="Z21" s="476"/>
      <c r="AA21" s="478"/>
      <c r="AB21" s="478"/>
      <c r="AC21" s="483"/>
      <c r="AD21" s="476"/>
      <c r="AE21" s="483"/>
      <c r="AF21" s="132" t="s">
        <v>602</v>
      </c>
      <c r="AG21" s="132" t="s">
        <v>602</v>
      </c>
      <c r="AH21" s="132" t="s">
        <v>602</v>
      </c>
      <c r="AI21" s="213" t="s">
        <v>603</v>
      </c>
      <c r="AJ21" s="213" t="s">
        <v>603</v>
      </c>
      <c r="AK21" s="132"/>
      <c r="AL21" s="132"/>
      <c r="AM21" s="258"/>
      <c r="AN21" s="132" t="s">
        <v>599</v>
      </c>
      <c r="AO21" s="132" t="s">
        <v>600</v>
      </c>
      <c r="AP21" s="132" t="s">
        <v>855</v>
      </c>
      <c r="AQ21" s="132" t="s">
        <v>701</v>
      </c>
      <c r="AR21" s="132" t="s">
        <v>601</v>
      </c>
      <c r="AS21" s="132" t="s">
        <v>953</v>
      </c>
      <c r="AT21" s="133">
        <v>1</v>
      </c>
      <c r="AU21" s="182" t="s">
        <v>922</v>
      </c>
      <c r="AV21" s="103"/>
      <c r="AW21" s="101"/>
      <c r="AX21" s="102"/>
    </row>
    <row r="22" spans="1:50" s="79" customFormat="1" ht="12.95" customHeight="1" thickBot="1" x14ac:dyDescent="0.3">
      <c r="AK22" s="151"/>
      <c r="AL22" s="122"/>
      <c r="AM22" s="177"/>
      <c r="AS22" s="151"/>
      <c r="AT22" s="122"/>
      <c r="AU22" s="177"/>
      <c r="AV22" s="114"/>
      <c r="AX22" s="115"/>
    </row>
    <row r="23" spans="1:50" s="39" customFormat="1" ht="235.5" customHeight="1" x14ac:dyDescent="0.25">
      <c r="A23" s="458" t="s">
        <v>41</v>
      </c>
      <c r="B23" s="470" t="str">
        <f>IF([1]Ficha1!$V$13="","",[1]Ficha1!$V$13)</f>
        <v xml:space="preserve">Riesgo de Gestión </v>
      </c>
      <c r="C23" s="470" t="str">
        <f>IF([1]Ficha1!$AY$24="","",[1]Ficha1!$AY$24)</f>
        <v>Cumplimiento</v>
      </c>
      <c r="D23" s="457" t="s">
        <v>80</v>
      </c>
      <c r="E23" s="457" t="s">
        <v>185</v>
      </c>
      <c r="F23" s="365" t="str">
        <f>CONCATENATE(IF([1]Ficha1!$D$29="","",[1]Ficha1!$D$29),"
",IF([1]Ficha1!$D$30="","",[1]Ficha1!$D$30),"
",IF([1]Ficha1!$D$31="","",[1]Ficha1!$D$31),"
",IF([1]Ficha1!$D$32="","",[1]Ficha1!$D$32),"
",IF([1]Ficha1!$D$33="","",[1]Ficha1!$D$33),"
",IF([1]Ficha1!$D$34="","",[1]Ficha1!$D$34))</f>
        <v>--- Todos los Trámites y Procedimientos Administrativos
0
0
0
0
0</v>
      </c>
      <c r="G23" s="365" t="str">
        <f>IF([1]Ficha1!$AD$29="","",[1]Ficha1!$AD$29)</f>
        <v>Procesos de apoyo en el Sistema Integrado de Gestión</v>
      </c>
      <c r="H23" s="365" t="str">
        <f>CONCATENATE(IF([1]Ficha1!$J$39="","",[1]Ficha1!$J$39),"
",IF([1]Ficha1!$J$40="","",[1]Ficha1!$J$40),"
",IF([1]Ficha1!$J$41="","",[1]Ficha1!$J$41),"
",IF([1]Ficha1!$J$42="","",[1]Ficha1!$J$42),"
",IF([1]Ficha1!$J$43="","",[1]Ficha1!$J$43),"
",IF([1]Ficha1!$J$44="","",[1]Ficha1!$J$44),"
",IF([1]Ficha1!$J$45="","",[1]Ficha1!$J$45),"
",IF([1]Ficha1!$J$46="","",[1]Ficha1!$J$46),"
",IF([1]Ficha1!$J$47="","",[1]Ficha1!$J$47),"
",IF([1]Ficha1!$J$48="","",[1]Ficha1!$J$48))</f>
        <v>Demoras en los trámites ocasionada por la falta de respuesta o respuesta extemporanea de las otras dependencias de la Entidad.
0
0
0
0
0
0
0
0
0</v>
      </c>
      <c r="I23" s="365" t="str">
        <f>CONCATENATE(IF([1]Ficha1!$J$51="","",[1]Ficha1!$J$51),"
",IF([1]Ficha1!$J$52="","",[1]Ficha1!$J$52),"
",IF([1]Ficha1!$J$53="","",[1]Ficha1!$J$53),"
",IF([1]Ficha1!$J$54="","",[1]Ficha1!$J$54),"
",IF([1]Ficha1!$J$55="","",[1]Ficha1!$J$55),"
",IF([1]Ficha1!$J$56="","",[1]Ficha1!$J$56),"
",IF([1]Ficha1!$J$57="","",[1]Ficha1!$J$57),"
",IF([1]Ficha1!$J$58="","",[1]Ficha1!$J$58),"
",IF([1]Ficha1!$J$59="","",[1]Ficha1!$J$59),"
",IF([1]Ficha1!$J$60="","",[1]Ficha1!$J$60))</f>
        <v>La imposición de sanciones por autoridades judiciales o entes de control por dar respuesta erronea o inconsistente, por demora o a falta de respuesta del proceso o demas dependencias de la Entidad a las solicitudes realizadas.
Emergencia Sanitaria COVID 19
0
0
0
0
0
0
0
0</v>
      </c>
      <c r="J23" s="365" t="s">
        <v>298</v>
      </c>
      <c r="K23" s="350" t="str">
        <f>IF([1]Ficha1!$J$72="","",[1]Ficha1!$J$72)</f>
        <v>Posible (3)</v>
      </c>
      <c r="L23" s="350" t="str">
        <f>IF([1]Ficha1!$J$79="","",[1]Ficha1!$J$79)</f>
        <v>Moderado (3)</v>
      </c>
      <c r="M23" s="362" t="str">
        <f>IF([1]Ficha1!$AP$68="","",[1]Ficha1!$AP$68)</f>
        <v>Alta</v>
      </c>
      <c r="N23" s="365"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365" t="s">
        <v>635</v>
      </c>
      <c r="P23" s="431"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431"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431"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362" t="str">
        <f>IF([1]Ficha1!$AW$87="","",[1]Ficha1!$AW$87)</f>
        <v>Moderado</v>
      </c>
      <c r="T23" s="431" t="str">
        <f>IF([1]Ficha1!$AZ$87="","",[1]Ficha1!$AZ$87)</f>
        <v>No disminuye</v>
      </c>
      <c r="U23" s="365" t="str">
        <f>CONCATENATE(IF([1]Ficha1!$D$102="","",[1]Ficha1!$D$102),"
",IF([1]Ficha1!$D$103="","",[1]Ficha1!$D$103),"
",IF([1]Ficha1!$D$104="","",[1]Ficha1!$D$104),"
",IF([1]Ficha1!$D$105="","",[1]Ficha1!$D$105),"
",IF([1]Ficha1!$D$106="","",[1]Ficha1!$D$106),"
",IF([1]Ficha1!$D$107="","",[1]Ficha1!$D$107),"
",IF([1]Ficha1!$D$108="","",[1]Ficha1!$D$108),"
",IF([1]Ficha1!$D$109="","",[1]Ficha1!$D$109),"
",IF([1]Ficha1!$D$110="","",[1]Ficha1!$D$110),"
",IF([1]Ficha1!$D$111="","",[1]Ficha1!$D$111))</f>
        <v>Realizar planes de contigencia bimensuales con los funcionarios y/o contratistas del proceso para dar respuesta inmediata a los trámites vencidos.
0
0
0
0
0
0
0
0
0</v>
      </c>
      <c r="V23" s="431"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431"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431"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362" t="str">
        <f>IF([1]Ficha1!$AW$102="","",[1]Ficha1!$AW$102)</f>
        <v>Débil</v>
      </c>
      <c r="Z23" s="431" t="str">
        <f>IF([1]Ficha1!$AZ$102="","",[1]Ficha1!$AZ$102)</f>
        <v>No disminuye</v>
      </c>
      <c r="AA23" s="350" t="str">
        <f>IF([1]Ficha1!$J$127="","",[1]Ficha1!$J$127)</f>
        <v>Posible (3)</v>
      </c>
      <c r="AB23" s="350" t="str">
        <f>IF([1]Ficha1!$J$134="","",[1]Ficha1!$J$134)</f>
        <v>Moderado (3)</v>
      </c>
      <c r="AC23" s="450" t="str">
        <f>IF([1]Ficha1!$AP$126="","",[1]Ficha1!$AP$126)</f>
        <v>Alta</v>
      </c>
      <c r="AD23" s="365" t="str">
        <f>IF([1]Ficha1!$AP$130="","",[1]Ficha1!$AP$130)</f>
        <v>Despues de realizar el anaisis de los controles existentes, se pudo evidenciar que el riesgo se mantiene en la misma zona de ubicación alta.</v>
      </c>
      <c r="AE23" s="450" t="s">
        <v>42</v>
      </c>
      <c r="AF23" s="262" t="s">
        <v>604</v>
      </c>
      <c r="AG23" s="262" t="s">
        <v>605</v>
      </c>
      <c r="AH23" s="262" t="s">
        <v>739</v>
      </c>
      <c r="AI23" s="29" t="s">
        <v>606</v>
      </c>
      <c r="AJ23" s="29" t="s">
        <v>422</v>
      </c>
      <c r="AK23" s="134" t="s">
        <v>971</v>
      </c>
      <c r="AL23" s="131" t="s">
        <v>905</v>
      </c>
      <c r="AM23" s="178" t="s">
        <v>972</v>
      </c>
      <c r="AN23" s="262" t="s">
        <v>615</v>
      </c>
      <c r="AO23" s="262" t="s">
        <v>615</v>
      </c>
      <c r="AP23" s="262" t="s">
        <v>615</v>
      </c>
      <c r="AQ23" s="262" t="s">
        <v>616</v>
      </c>
      <c r="AR23" s="262" t="s">
        <v>616</v>
      </c>
      <c r="AS23" s="262"/>
      <c r="AT23" s="262"/>
      <c r="AU23" s="283"/>
      <c r="AV23" s="448" t="str">
        <f>CONCATENATE(IF([1]Ficha1!$D$205="","",[1]Ficha1!$D$205),"
",IF([1]Ficha1!$D$206="","",[1]Ficha1!$D$206),"
",IF([1]Ficha1!$D$207="","",[1]Ficha1!$D$207),"
",IF([1]Ficha1!$D$208="","",[1]Ficha1!$D$208),"
",IF([1]Ficha1!$D$209="","",[1]Ficha1!$D$209),"
",IF([1]Ficha1!$D$210="","",[1]Ficha1!$D$210),"
",IF([1]Ficha1!$D$211="","",[1]Ficha1!$D$211),"
",IF([1]Ficha1!$D$212="","",[1]Ficha1!$D$212),"
",IF([1]Ficha1!$D$213="","",[1]Ficha1!$D$213),"
",IF([1]Ficha1!$D$214="","",[1]Ficha1!$D$214),"")</f>
        <v>Implementar un plan de contigencia solicitando el apoyo de los otros procesos de la Entidad ante la complejidad del tema a reportar, en cuanto a  solicitudes vencidas de prestaciones económicas, para dar agilidad en la respuesta.
0
0
0
0
0
0
0
0
0</v>
      </c>
      <c r="AW23" s="365" t="s">
        <v>384</v>
      </c>
      <c r="AX23" s="449"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Actos administrativos, oficios, memorandos o informes que den respuestas de fondo a las solicitudes.
0
0
0
0
0
0
0
0
0</v>
      </c>
    </row>
    <row r="24" spans="1:50" s="39" customFormat="1" ht="334.5" customHeight="1" x14ac:dyDescent="0.25">
      <c r="A24" s="540"/>
      <c r="B24" s="416"/>
      <c r="C24" s="416"/>
      <c r="D24" s="419"/>
      <c r="E24" s="419"/>
      <c r="F24" s="366"/>
      <c r="G24" s="366"/>
      <c r="H24" s="366"/>
      <c r="I24" s="366"/>
      <c r="J24" s="366"/>
      <c r="K24" s="361"/>
      <c r="L24" s="361"/>
      <c r="M24" s="363"/>
      <c r="N24" s="366"/>
      <c r="O24" s="366"/>
      <c r="P24" s="385"/>
      <c r="Q24" s="385"/>
      <c r="R24" s="385"/>
      <c r="S24" s="363"/>
      <c r="T24" s="385"/>
      <c r="U24" s="366"/>
      <c r="V24" s="385"/>
      <c r="W24" s="385"/>
      <c r="X24" s="385"/>
      <c r="Y24" s="363"/>
      <c r="Z24" s="385"/>
      <c r="AA24" s="361"/>
      <c r="AB24" s="361"/>
      <c r="AC24" s="389"/>
      <c r="AD24" s="366"/>
      <c r="AE24" s="389"/>
      <c r="AF24" s="275" t="s">
        <v>607</v>
      </c>
      <c r="AG24" s="275" t="s">
        <v>608</v>
      </c>
      <c r="AH24" s="275" t="s">
        <v>740</v>
      </c>
      <c r="AI24" s="43" t="s">
        <v>609</v>
      </c>
      <c r="AJ24" s="43" t="s">
        <v>610</v>
      </c>
      <c r="AK24" s="135" t="s">
        <v>973</v>
      </c>
      <c r="AL24" s="136">
        <v>1</v>
      </c>
      <c r="AM24" s="180" t="s">
        <v>907</v>
      </c>
      <c r="AN24" s="275" t="s">
        <v>615</v>
      </c>
      <c r="AO24" s="275" t="s">
        <v>615</v>
      </c>
      <c r="AP24" s="275" t="s">
        <v>615</v>
      </c>
      <c r="AQ24" s="275" t="s">
        <v>616</v>
      </c>
      <c r="AR24" s="275" t="s">
        <v>616</v>
      </c>
      <c r="AS24" s="275"/>
      <c r="AT24" s="275"/>
      <c r="AU24" s="260"/>
      <c r="AV24" s="440"/>
      <c r="AW24" s="366"/>
      <c r="AX24" s="368"/>
    </row>
    <row r="25" spans="1:50" s="39" customFormat="1" ht="285.75" customHeight="1" x14ac:dyDescent="0.25">
      <c r="A25" s="540"/>
      <c r="B25" s="417"/>
      <c r="C25" s="417"/>
      <c r="D25" s="420"/>
      <c r="E25" s="420"/>
      <c r="F25" s="357"/>
      <c r="G25" s="357"/>
      <c r="H25" s="357"/>
      <c r="I25" s="357"/>
      <c r="J25" s="357"/>
      <c r="K25" s="351"/>
      <c r="L25" s="351"/>
      <c r="M25" s="364"/>
      <c r="N25" s="357"/>
      <c r="O25" s="357"/>
      <c r="P25" s="392"/>
      <c r="Q25" s="392"/>
      <c r="R25" s="392"/>
      <c r="S25" s="364"/>
      <c r="T25" s="392"/>
      <c r="U25" s="357"/>
      <c r="V25" s="392"/>
      <c r="W25" s="392"/>
      <c r="X25" s="392"/>
      <c r="Y25" s="364"/>
      <c r="Z25" s="392"/>
      <c r="AA25" s="351"/>
      <c r="AB25" s="351"/>
      <c r="AC25" s="355"/>
      <c r="AD25" s="357"/>
      <c r="AE25" s="355"/>
      <c r="AF25" s="263" t="s">
        <v>611</v>
      </c>
      <c r="AG25" s="263" t="s">
        <v>612</v>
      </c>
      <c r="AH25" s="263" t="s">
        <v>741</v>
      </c>
      <c r="AI25" s="106" t="s">
        <v>613</v>
      </c>
      <c r="AJ25" s="106" t="s">
        <v>614</v>
      </c>
      <c r="AK25" s="135" t="s">
        <v>974</v>
      </c>
      <c r="AL25" s="136">
        <v>1</v>
      </c>
      <c r="AM25" s="180" t="s">
        <v>907</v>
      </c>
      <c r="AN25" s="275" t="s">
        <v>615</v>
      </c>
      <c r="AO25" s="275" t="s">
        <v>615</v>
      </c>
      <c r="AP25" s="275" t="s">
        <v>615</v>
      </c>
      <c r="AQ25" s="275" t="s">
        <v>616</v>
      </c>
      <c r="AR25" s="275" t="s">
        <v>616</v>
      </c>
      <c r="AS25" s="275"/>
      <c r="AT25" s="269"/>
      <c r="AU25" s="260"/>
      <c r="AV25" s="441"/>
      <c r="AW25" s="357"/>
      <c r="AX25" s="369"/>
    </row>
    <row r="26" spans="1:50" s="39" customFormat="1" ht="261" customHeight="1" x14ac:dyDescent="0.25">
      <c r="A26" s="459"/>
      <c r="B26" s="415" t="str">
        <f>IF([1]Ficha2!$V$13="","",[1]Ficha2!$V$13)</f>
        <v xml:space="preserve">Riesgo de Gestión </v>
      </c>
      <c r="C26" s="415" t="str">
        <f>IF([1]Ficha2!$AY$24="","",[1]Ficha2!$AY$24)</f>
        <v>Cumplimiento</v>
      </c>
      <c r="D26" s="418" t="s">
        <v>186</v>
      </c>
      <c r="E26" s="418" t="s">
        <v>187</v>
      </c>
      <c r="F26" s="356" t="str">
        <f>CONCATENATE(IF([1]Ficha2!$D$29="","",[1]Ficha2!$D$29),"
",IF([1]Ficha2!$D$30="","",[1]Ficha2!$D$30),"
",IF([1]Ficha2!$D$31="","",[1]Ficha2!$D$31),"
",IF([1]Ficha2!$D$32="","",[1]Ficha2!$D$32),"
",IF([1]Ficha2!$D$33="","",[1]Ficha2!$D$33),"
",IF([1]Ficha2!$D$34="","",[1]Ficha2!$D$34))</f>
        <v>--- Todos los Trámites y Procedimientos Administrativos
0
0
0
0
0</v>
      </c>
      <c r="G26" s="356" t="str">
        <f>IF([1]Ficha2!$AD$29="","",[1]Ficha2!$AD$29)</f>
        <v>Procesos de apoyo en el Sistema Integrado de Gestión</v>
      </c>
      <c r="H26" s="356" t="s">
        <v>299</v>
      </c>
      <c r="I26" s="356" t="str">
        <f>CONCATENATE(IF([1]Ficha2!$J$51="","",[1]Ficha2!$J$51),"
",IF([1]Ficha2!$J$52="","",[1]Ficha2!$J$52),"
",IF([1]Ficha2!$J$53="","",[1]Ficha2!$J$53),"
",IF([1]Ficha2!$J$54="","",[1]Ficha2!$J$54),"
",IF([1]Ficha2!$J$55="","",[1]Ficha2!$J$55),"
",IF([1]Ficha2!$J$56="","",[1]Ficha2!$J$56),"
",IF([1]Ficha2!$J$57="","",[1]Ficha2!$J$57),"
",IF([1]Ficha2!$J$58="","",[1]Ficha2!$J$58),"
",IF([1]Ficha2!$J$59="","",[1]Ficha2!$J$59),"
",IF([1]Ficha2!$J$60="","",[1]Ficha2!$J$60))</f>
        <v>La imposición de sanciones por autoridades judiciales o entes de control por dar respuesta erronea o inconsistente, por demora o a falta de respuesta del proceso o demas dependencias de la Entidad a las solicitudes realizadas.
0
0
0
0
0
0
0
0
0</v>
      </c>
      <c r="J26" s="356" t="s">
        <v>300</v>
      </c>
      <c r="K26" s="424" t="str">
        <f>IF([1]Ficha2!$J$72="","",[1]Ficha2!$J$72)</f>
        <v>Probable (4)</v>
      </c>
      <c r="L26" s="424" t="str">
        <f>IF([1]Ficha2!$J$79="","",[1]Ficha2!$J$79)</f>
        <v>Moderado (3)</v>
      </c>
      <c r="M26" s="438" t="str">
        <f>IF([1]Ficha2!$AP$68="","",[1]Ficha2!$AP$68)</f>
        <v>Alta</v>
      </c>
      <c r="N26" s="356"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356" t="s">
        <v>301</v>
      </c>
      <c r="P26" s="391"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391"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391"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438" t="str">
        <f>IF([1]Ficha2!$AW$87="","",[1]Ficha2!$AW$87)</f>
        <v>Débil</v>
      </c>
      <c r="T26" s="391" t="str">
        <f>IF([1]Ficha2!$AZ$87="","",[1]Ficha2!$AZ$87)</f>
        <v>No disminuye</v>
      </c>
      <c r="U26" s="356" t="str">
        <f>CONCATENATE(IF([1]Ficha2!$D$102="","",[1]Ficha2!$D$102),"
",IF([1]Ficha2!$D$103="","",[1]Ficha2!$D$103),"
",IF([1]Ficha2!$D$104="","",[1]Ficha2!$D$104),"
",IF([1]Ficha2!$D$105="","",[1]Ficha2!$D$105),"
",IF([1]Ficha2!$D$106="","",[1]Ficha2!$D$106),"
",IF([1]Ficha2!$D$107="","",[1]Ficha2!$D$107),"
",IF([1]Ficha2!$D$108="","",[1]Ficha2!$D$108),"
",IF([1]Ficha2!$D$109="","",[1]Ficha2!$D$109),"
",IF([1]Ficha2!$D$110="","",[1]Ficha2!$D$110),"
",IF([1]Ficha2!$D$111="","",[1]Ficha2!$D$111))</f>
        <v>Supervisar al funcionario y/o contratista de atención al ciudadano por medio de informes de gestión que presentara semanalmente.
0
0
0
0
0
0
0
0
0</v>
      </c>
      <c r="V26" s="391"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391"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391"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438" t="str">
        <f>IF([1]Ficha2!$AW$102="","",[1]Ficha2!$AW$102)</f>
        <v>Débil</v>
      </c>
      <c r="Z26" s="391" t="str">
        <f>IF([1]Ficha2!$AZ$102="","",[1]Ficha2!$AZ$102)</f>
        <v>No disminuye</v>
      </c>
      <c r="AA26" s="424" t="str">
        <f>IF([1]Ficha2!$J$127="","",[1]Ficha2!$J$127)</f>
        <v>Probable (4)</v>
      </c>
      <c r="AB26" s="424" t="str">
        <f>IF([1]Ficha2!$J$134="","",[1]Ficha2!$J$134)</f>
        <v>Moderado (3)</v>
      </c>
      <c r="AC26" s="354" t="str">
        <f>IF([1]Ficha2!$AP$126="","",[1]Ficha2!$AP$126)</f>
        <v>Alta</v>
      </c>
      <c r="AD26" s="356" t="str">
        <f>IF([1]Ficha2!$AP$130="","",[1]Ficha2!$AP$130)</f>
        <v>Despues de realizar el anaisis de los controles existentes, se pudo evidenciar que el riesgo se mantiene en la misma zona de ubicación alta.</v>
      </c>
      <c r="AE26" s="354" t="s">
        <v>42</v>
      </c>
      <c r="AF26" s="275" t="s">
        <v>617</v>
      </c>
      <c r="AG26" s="275" t="s">
        <v>618</v>
      </c>
      <c r="AH26" s="275" t="s">
        <v>742</v>
      </c>
      <c r="AI26" s="43" t="s">
        <v>622</v>
      </c>
      <c r="AJ26" s="43" t="s">
        <v>473</v>
      </c>
      <c r="AK26" s="137" t="s">
        <v>975</v>
      </c>
      <c r="AL26" s="136" t="s">
        <v>905</v>
      </c>
      <c r="AM26" s="180" t="s">
        <v>908</v>
      </c>
      <c r="AN26" s="275" t="s">
        <v>615</v>
      </c>
      <c r="AO26" s="275" t="s">
        <v>615</v>
      </c>
      <c r="AP26" s="275" t="s">
        <v>615</v>
      </c>
      <c r="AQ26" s="275" t="s">
        <v>616</v>
      </c>
      <c r="AR26" s="275" t="s">
        <v>616</v>
      </c>
      <c r="AS26" s="275"/>
      <c r="AT26" s="275"/>
      <c r="AU26" s="260"/>
      <c r="AV26" s="439" t="str">
        <f>CONCATENATE(IF([1]Ficha2!$D$205="","",[1]Ficha2!$D$205),"
",IF([1]Ficha2!$D$206="","",[1]Ficha2!$D$206),"
",IF([1]Ficha2!$D$207="","",[1]Ficha2!$D$207),"
",IF([1]Ficha2!$D$208="","",[1]Ficha2!$D$208),"
",IF([1]Ficha2!$D$209="","",[1]Ficha2!$D$209),"
",IF([1]Ficha2!$D$210="","",[1]Ficha2!$D$210),"
",IF([1]Ficha2!$D$211="","",[1]Ficha2!$D$211),"
",IF([1]Ficha2!$D$212="","",[1]Ficha2!$D$212),"
",IF([1]Ficha2!$D$213="","",[1]Ficha2!$D$213),"
",IF([1]Ficha2!$D$214="","",[1]Ficha2!$D$214),"")</f>
        <v>Solicitar un cambio de cargo al Funcionario y/o contratista del punto de atencion al ciudadano dentro del  proceso de GIT Gestión de Prestaciones Económicas.
0
0
0
0
0
0
0
0
0</v>
      </c>
      <c r="AW26" s="356" t="s">
        <v>384</v>
      </c>
      <c r="AX26" s="367"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Nuevo contratista y/o funcionario en el punto de atención al ciudadano.
0
0
0
0
0
0
0
0
0</v>
      </c>
    </row>
    <row r="27" spans="1:50" s="39" customFormat="1" ht="243" customHeight="1" x14ac:dyDescent="0.25">
      <c r="A27" s="460"/>
      <c r="B27" s="416"/>
      <c r="C27" s="416"/>
      <c r="D27" s="419"/>
      <c r="E27" s="419"/>
      <c r="F27" s="366"/>
      <c r="G27" s="366"/>
      <c r="H27" s="366"/>
      <c r="I27" s="366"/>
      <c r="J27" s="366"/>
      <c r="K27" s="361"/>
      <c r="L27" s="361"/>
      <c r="M27" s="363"/>
      <c r="N27" s="366"/>
      <c r="O27" s="366"/>
      <c r="P27" s="385"/>
      <c r="Q27" s="385"/>
      <c r="R27" s="385"/>
      <c r="S27" s="363"/>
      <c r="T27" s="385"/>
      <c r="U27" s="366"/>
      <c r="V27" s="385"/>
      <c r="W27" s="385"/>
      <c r="X27" s="385"/>
      <c r="Y27" s="363"/>
      <c r="Z27" s="385"/>
      <c r="AA27" s="361"/>
      <c r="AB27" s="361"/>
      <c r="AC27" s="389"/>
      <c r="AD27" s="366"/>
      <c r="AE27" s="389"/>
      <c r="AF27" s="275" t="s">
        <v>619</v>
      </c>
      <c r="AG27" s="275" t="s">
        <v>621</v>
      </c>
      <c r="AH27" s="275" t="s">
        <v>743</v>
      </c>
      <c r="AI27" s="43" t="s">
        <v>609</v>
      </c>
      <c r="AJ27" s="43" t="s">
        <v>620</v>
      </c>
      <c r="AK27" s="135" t="s">
        <v>976</v>
      </c>
      <c r="AL27" s="136">
        <v>1</v>
      </c>
      <c r="AM27" s="184" t="s">
        <v>907</v>
      </c>
      <c r="AN27" s="275" t="s">
        <v>615</v>
      </c>
      <c r="AO27" s="275" t="s">
        <v>615</v>
      </c>
      <c r="AP27" s="275" t="s">
        <v>615</v>
      </c>
      <c r="AQ27" s="275" t="s">
        <v>616</v>
      </c>
      <c r="AR27" s="275" t="s">
        <v>616</v>
      </c>
      <c r="AS27" s="275"/>
      <c r="AT27" s="269"/>
      <c r="AU27" s="260"/>
      <c r="AV27" s="440"/>
      <c r="AW27" s="366"/>
      <c r="AX27" s="368"/>
    </row>
    <row r="28" spans="1:50" s="39" customFormat="1" ht="168" customHeight="1" x14ac:dyDescent="0.25">
      <c r="A28" s="460"/>
      <c r="B28" s="417"/>
      <c r="C28" s="417"/>
      <c r="D28" s="420"/>
      <c r="E28" s="420"/>
      <c r="F28" s="357"/>
      <c r="G28" s="357"/>
      <c r="H28" s="357"/>
      <c r="I28" s="357"/>
      <c r="J28" s="357"/>
      <c r="K28" s="351"/>
      <c r="L28" s="351"/>
      <c r="M28" s="364"/>
      <c r="N28" s="357"/>
      <c r="O28" s="357"/>
      <c r="P28" s="392"/>
      <c r="Q28" s="392"/>
      <c r="R28" s="392"/>
      <c r="S28" s="364"/>
      <c r="T28" s="392"/>
      <c r="U28" s="357"/>
      <c r="V28" s="392"/>
      <c r="W28" s="392"/>
      <c r="X28" s="392"/>
      <c r="Y28" s="364"/>
      <c r="Z28" s="392"/>
      <c r="AA28" s="351"/>
      <c r="AB28" s="351"/>
      <c r="AC28" s="355"/>
      <c r="AD28" s="357"/>
      <c r="AE28" s="355"/>
      <c r="AF28" s="275" t="s">
        <v>623</v>
      </c>
      <c r="AG28" s="275" t="s">
        <v>624</v>
      </c>
      <c r="AH28" s="275" t="s">
        <v>744</v>
      </c>
      <c r="AI28" s="43" t="s">
        <v>625</v>
      </c>
      <c r="AJ28" s="43" t="s">
        <v>626</v>
      </c>
      <c r="AK28" s="200" t="s">
        <v>906</v>
      </c>
      <c r="AL28" s="138">
        <v>1</v>
      </c>
      <c r="AM28" s="180" t="s">
        <v>907</v>
      </c>
      <c r="AN28" s="275" t="s">
        <v>615</v>
      </c>
      <c r="AO28" s="275" t="s">
        <v>615</v>
      </c>
      <c r="AP28" s="275" t="s">
        <v>615</v>
      </c>
      <c r="AQ28" s="275" t="s">
        <v>616</v>
      </c>
      <c r="AR28" s="275" t="s">
        <v>616</v>
      </c>
      <c r="AS28" s="275"/>
      <c r="AT28" s="275"/>
      <c r="AU28" s="260"/>
      <c r="AV28" s="441"/>
      <c r="AW28" s="357"/>
      <c r="AX28" s="369"/>
    </row>
    <row r="29" spans="1:50" s="39" customFormat="1" ht="234" customHeight="1" x14ac:dyDescent="0.25">
      <c r="A29" s="460"/>
      <c r="B29" s="415" t="str">
        <f>IF([1]Ficha3!$V$13="","",[1]Ficha3!$V$13)</f>
        <v xml:space="preserve">Riesgo de Gestión </v>
      </c>
      <c r="C29" s="415" t="str">
        <f>IF([1]Ficha3!$AY$24="","",[1]Ficha3!$AY$24)</f>
        <v>Tecnología</v>
      </c>
      <c r="D29" s="418" t="s">
        <v>80</v>
      </c>
      <c r="E29" s="418" t="s">
        <v>188</v>
      </c>
      <c r="F29" s="356" t="str">
        <f>CONCATENATE(IF([1]Ficha3!$D$29="","",[1]Ficha3!$D$29),"
",IF([1]Ficha3!$D$30="","",[1]Ficha3!$D$30),"
",IF([1]Ficha3!$D$31="","",[1]Ficha3!$D$31),"
",IF([1]Ficha3!$D$32="","",[1]Ficha3!$D$32),"
",IF([1]Ficha3!$D$33="","",[1]Ficha3!$D$33),"
",IF([1]Ficha3!$D$34="","",[1]Ficha3!$D$34))</f>
        <v>--- Todos los Trámites y Procedimientos Administrativos
0
0
0
0
0</v>
      </c>
      <c r="G29" s="356" t="str">
        <f>IF([1]Ficha3!$AD$29="","",[1]Ficha3!$AD$29)</f>
        <v>Procesos de apoyo en el Sistema Integrado de Gestión</v>
      </c>
      <c r="H29" s="356" t="s">
        <v>335</v>
      </c>
      <c r="I29" s="356" t="str">
        <f>CONCATENATE(IF([1]Ficha3!$J$51="","",[1]Ficha3!$J$51),"
",IF([1]Ficha3!$J$52="","",[1]Ficha3!$J$52),"
",IF([1]Ficha3!$J$53="","",[1]Ficha3!$J$53),"
",IF([1]Ficha3!$J$54="","",[1]Ficha3!$J$54),"
",IF([1]Ficha3!$J$55="","",[1]Ficha3!$J$55),"
",IF([1]Ficha3!$J$56="","",[1]Ficha3!$J$56),"
",IF([1]Ficha3!$J$57="","",[1]Ficha3!$J$57),"
",IF([1]Ficha3!$J$58="","",[1]Ficha3!$J$58),"
",IF([1]Ficha3!$J$59="","",[1]Ficha3!$J$59),"
",IF([1]Ficha3!$J$60="","",[1]Ficha3!$J$60))</f>
        <v>Emergencia Sanitaria COVID 19
La imposición de sanciones por autoridades judiciales o entes de control por dar respuesta erronea o inconsistente, por demora o a falta de respuesta del proceso o demas dependencias de la Entidad a las solicitudes realizadas.
0
0
0
0
0
0
0
0</v>
      </c>
      <c r="J29" s="356" t="s">
        <v>336</v>
      </c>
      <c r="K29" s="424" t="str">
        <f>IF([1]Ficha3!$J$72="","",[1]Ficha3!$J$72)</f>
        <v>Posible (3)</v>
      </c>
      <c r="L29" s="424" t="str">
        <f>IF([1]Ficha3!$J$79="","",[1]Ficha3!$J$79)</f>
        <v>Moderado (3)</v>
      </c>
      <c r="M29" s="438" t="str">
        <f>IF([1]Ficha3!$AP$68="","",[1]Ficha3!$AP$68)</f>
        <v>Alta</v>
      </c>
      <c r="N29" s="356"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356" t="s">
        <v>636</v>
      </c>
      <c r="P29" s="391"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391"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391"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438" t="str">
        <f>IF([1]Ficha3!$AW$87="","",[1]Ficha3!$AW$87)</f>
        <v>Moderado</v>
      </c>
      <c r="T29" s="391" t="str">
        <f>IF([1]Ficha3!$AZ$87="","",[1]Ficha3!$AZ$87)</f>
        <v>No disminuye</v>
      </c>
      <c r="U29" s="356" t="str">
        <f>CONCATENATE(IF([1]Ficha3!$D$102="","",[1]Ficha3!$D$102),"
",IF([1]Ficha3!$D$103="","",[1]Ficha3!$D$103),"
",IF([1]Ficha3!$D$104="","",[1]Ficha3!$D$104),"
",IF([1]Ficha3!$D$105="","",[1]Ficha3!$D$105),"
",IF([1]Ficha3!$D$106="","",[1]Ficha3!$D$106),"
",IF([1]Ficha3!$D$107="","",[1]Ficha3!$D$107),"
",IF([1]Ficha3!$D$108="","",[1]Ficha3!$D$108),"
",IF([1]Ficha3!$D$109="","",[1]Ficha3!$D$109),"
",IF([1]Ficha3!$D$110="","",[1]Ficha3!$D$110),"
",IF([1]Ficha3!$D$111="","",[1]Ficha3!$D$111))</f>
        <v>Realizar planes de contigencia con los funcionarios y/o contratistas del proceso para dar respuesta inmediata a los trámites vencidos.
0
0
0
0
0
0
0
0
0</v>
      </c>
      <c r="V29" s="391"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391"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391"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438" t="str">
        <f>IF([1]Ficha3!$AW$102="","",[1]Ficha3!$AW$102)</f>
        <v>Débil</v>
      </c>
      <c r="Z29" s="391" t="str">
        <f>IF([1]Ficha3!$AZ$102="","",[1]Ficha3!$AZ$102)</f>
        <v>No disminuye</v>
      </c>
      <c r="AA29" s="424" t="str">
        <f>IF([1]Ficha3!$J$127="","",[1]Ficha3!$J$127)</f>
        <v>Posible (3)</v>
      </c>
      <c r="AB29" s="424" t="str">
        <f>IF([1]Ficha3!$J$134="","",[1]Ficha3!$J$134)</f>
        <v>Moderado (3)</v>
      </c>
      <c r="AC29" s="354" t="str">
        <f>IF([1]Ficha3!$AP$126="","",[1]Ficha3!$AP$126)</f>
        <v>Alta</v>
      </c>
      <c r="AD29" s="356" t="str">
        <f>IF([1]Ficha3!$AP$130="","",[1]Ficha3!$AP$130)</f>
        <v>Despues de realizar el anaisis de los controles existentes, se pudo evidenciar que el riesgo se mantiene en la misma zona de ubicación alta.</v>
      </c>
      <c r="AE29" s="354" t="s">
        <v>42</v>
      </c>
      <c r="AF29" s="265" t="s">
        <v>627</v>
      </c>
      <c r="AG29" s="265" t="s">
        <v>628</v>
      </c>
      <c r="AH29" s="265" t="s">
        <v>745</v>
      </c>
      <c r="AI29" s="107" t="s">
        <v>629</v>
      </c>
      <c r="AJ29" s="107" t="s">
        <v>610</v>
      </c>
      <c r="AK29" s="137" t="s">
        <v>977</v>
      </c>
      <c r="AL29" s="169">
        <v>1</v>
      </c>
      <c r="AM29" s="184" t="s">
        <v>907</v>
      </c>
      <c r="AN29" s="275" t="s">
        <v>615</v>
      </c>
      <c r="AO29" s="275" t="s">
        <v>615</v>
      </c>
      <c r="AP29" s="275" t="s">
        <v>615</v>
      </c>
      <c r="AQ29" s="275" t="s">
        <v>616</v>
      </c>
      <c r="AR29" s="275" t="s">
        <v>616</v>
      </c>
      <c r="AS29" s="275"/>
      <c r="AT29" s="269"/>
      <c r="AU29" s="260"/>
      <c r="AV29" s="439" t="str">
        <f>CONCATENATE(IF([1]Ficha3!$D$205="","",[1]Ficha3!$D$205),"
",IF([1]Ficha3!$D$206="","",[1]Ficha3!$D$206),"
",IF([1]Ficha3!$D$207="","",[1]Ficha3!$D$207),"
",IF([1]Ficha3!$D$208="","",[1]Ficha3!$D$208),"
",IF([1]Ficha3!$D$209="","",[1]Ficha3!$D$209),"
",IF([1]Ficha3!$D$210="","",[1]Ficha3!$D$210),"
",IF([1]Ficha3!$D$211="","",[1]Ficha3!$D$211),"
",IF([1]Ficha3!$D$212="","",[1]Ficha3!$D$212),"
",IF([1]Ficha3!$D$213="","",[1]Ficha3!$D$213),"
",IF([1]Ficha3!$D$214="","",[1]Ficha3!$D$214),"")</f>
        <v>Solicitar la actualización de las herramientas tecnológicas con las que cuenta la Entidad.
0
0
0
0
0
0
0
0
0</v>
      </c>
      <c r="AW29" s="356" t="s">
        <v>384</v>
      </c>
      <c r="AX29" s="367"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Herramientas tecnológicas actualizadas
0
0
0
0
0
0
0
0
0</v>
      </c>
    </row>
    <row r="30" spans="1:50" s="39" customFormat="1" ht="266.25" customHeight="1" x14ac:dyDescent="0.25">
      <c r="A30" s="460"/>
      <c r="B30" s="416"/>
      <c r="C30" s="416"/>
      <c r="D30" s="419"/>
      <c r="E30" s="419"/>
      <c r="F30" s="366"/>
      <c r="G30" s="366"/>
      <c r="H30" s="366"/>
      <c r="I30" s="366"/>
      <c r="J30" s="366"/>
      <c r="K30" s="361"/>
      <c r="L30" s="361"/>
      <c r="M30" s="363"/>
      <c r="N30" s="366"/>
      <c r="O30" s="366"/>
      <c r="P30" s="385"/>
      <c r="Q30" s="385"/>
      <c r="R30" s="385"/>
      <c r="S30" s="363"/>
      <c r="T30" s="385"/>
      <c r="U30" s="366"/>
      <c r="V30" s="385"/>
      <c r="W30" s="385"/>
      <c r="X30" s="385"/>
      <c r="Y30" s="363"/>
      <c r="Z30" s="385"/>
      <c r="AA30" s="361"/>
      <c r="AB30" s="361"/>
      <c r="AC30" s="389"/>
      <c r="AD30" s="366"/>
      <c r="AE30" s="389"/>
      <c r="AF30" s="275" t="s">
        <v>630</v>
      </c>
      <c r="AG30" s="275" t="s">
        <v>608</v>
      </c>
      <c r="AH30" s="275" t="s">
        <v>746</v>
      </c>
      <c r="AI30" s="43" t="s">
        <v>631</v>
      </c>
      <c r="AJ30" s="43" t="s">
        <v>416</v>
      </c>
      <c r="AK30" s="135" t="s">
        <v>978</v>
      </c>
      <c r="AL30" s="136" t="s">
        <v>905</v>
      </c>
      <c r="AM30" s="184" t="s">
        <v>909</v>
      </c>
      <c r="AN30" s="275" t="s">
        <v>615</v>
      </c>
      <c r="AO30" s="275" t="s">
        <v>615</v>
      </c>
      <c r="AP30" s="275" t="s">
        <v>615</v>
      </c>
      <c r="AQ30" s="275" t="s">
        <v>616</v>
      </c>
      <c r="AR30" s="275" t="s">
        <v>616</v>
      </c>
      <c r="AS30" s="275"/>
      <c r="AT30" s="269"/>
      <c r="AU30" s="260"/>
      <c r="AV30" s="440"/>
      <c r="AW30" s="366"/>
      <c r="AX30" s="368"/>
    </row>
    <row r="31" spans="1:50" s="39" customFormat="1" ht="316.5" customHeight="1" thickBot="1" x14ac:dyDescent="0.3">
      <c r="A31" s="461"/>
      <c r="B31" s="455"/>
      <c r="C31" s="455"/>
      <c r="D31" s="456"/>
      <c r="E31" s="456"/>
      <c r="F31" s="388"/>
      <c r="G31" s="388"/>
      <c r="H31" s="388"/>
      <c r="I31" s="388"/>
      <c r="J31" s="388"/>
      <c r="K31" s="447"/>
      <c r="L31" s="447"/>
      <c r="M31" s="387"/>
      <c r="N31" s="388"/>
      <c r="O31" s="388"/>
      <c r="P31" s="386"/>
      <c r="Q31" s="386"/>
      <c r="R31" s="386"/>
      <c r="S31" s="387"/>
      <c r="T31" s="386"/>
      <c r="U31" s="388"/>
      <c r="V31" s="386"/>
      <c r="W31" s="386"/>
      <c r="X31" s="386"/>
      <c r="Y31" s="387"/>
      <c r="Z31" s="386"/>
      <c r="AA31" s="447"/>
      <c r="AB31" s="447"/>
      <c r="AC31" s="390"/>
      <c r="AD31" s="388"/>
      <c r="AE31" s="390"/>
      <c r="AF31" s="266" t="s">
        <v>633</v>
      </c>
      <c r="AG31" s="266" t="s">
        <v>632</v>
      </c>
      <c r="AH31" s="266" t="s">
        <v>747</v>
      </c>
      <c r="AI31" s="108" t="s">
        <v>634</v>
      </c>
      <c r="AJ31" s="108" t="s">
        <v>748</v>
      </c>
      <c r="AK31" s="135" t="s">
        <v>979</v>
      </c>
      <c r="AL31" s="136">
        <v>1</v>
      </c>
      <c r="AM31" s="181" t="s">
        <v>910</v>
      </c>
      <c r="AN31" s="8" t="s">
        <v>615</v>
      </c>
      <c r="AO31" s="8" t="s">
        <v>615</v>
      </c>
      <c r="AP31" s="8" t="s">
        <v>615</v>
      </c>
      <c r="AQ31" s="8" t="s">
        <v>616</v>
      </c>
      <c r="AR31" s="8" t="s">
        <v>616</v>
      </c>
      <c r="AS31" s="8"/>
      <c r="AT31" s="8"/>
      <c r="AU31" s="261"/>
      <c r="AV31" s="443"/>
      <c r="AW31" s="388"/>
      <c r="AX31" s="442"/>
    </row>
    <row r="32" spans="1:50" s="79" customFormat="1" ht="12.95" customHeight="1" thickBot="1" x14ac:dyDescent="0.3">
      <c r="AK32" s="151"/>
      <c r="AL32" s="122"/>
      <c r="AM32" s="177"/>
      <c r="AS32" s="151"/>
      <c r="AT32" s="122"/>
      <c r="AU32" s="177"/>
      <c r="AV32" s="114"/>
      <c r="AX32" s="115"/>
    </row>
    <row r="33" spans="1:50" s="39" customFormat="1" ht="271.5" customHeight="1" x14ac:dyDescent="0.25">
      <c r="A33" s="458" t="s">
        <v>106</v>
      </c>
      <c r="B33" s="470" t="s">
        <v>47</v>
      </c>
      <c r="C33" s="470" t="s">
        <v>88</v>
      </c>
      <c r="D33" s="457" t="s">
        <v>89</v>
      </c>
      <c r="E33" s="457" t="s">
        <v>337</v>
      </c>
      <c r="F33" s="365" t="s">
        <v>90</v>
      </c>
      <c r="G33" s="365" t="s">
        <v>82</v>
      </c>
      <c r="H33" s="365" t="s">
        <v>338</v>
      </c>
      <c r="I33" s="365" t="s">
        <v>91</v>
      </c>
      <c r="J33" s="365" t="s">
        <v>339</v>
      </c>
      <c r="K33" s="350" t="s">
        <v>53</v>
      </c>
      <c r="L33" s="350" t="s">
        <v>83</v>
      </c>
      <c r="M33" s="362" t="s">
        <v>66</v>
      </c>
      <c r="N33" s="365" t="s">
        <v>305</v>
      </c>
      <c r="O33" s="365" t="s">
        <v>340</v>
      </c>
      <c r="P33" s="431" t="s">
        <v>92</v>
      </c>
      <c r="Q33" s="431" t="s">
        <v>93</v>
      </c>
      <c r="R33" s="431" t="s">
        <v>94</v>
      </c>
      <c r="S33" s="362" t="s">
        <v>95</v>
      </c>
      <c r="T33" s="431" t="s">
        <v>96</v>
      </c>
      <c r="U33" s="365" t="s">
        <v>341</v>
      </c>
      <c r="V33" s="431" t="s">
        <v>97</v>
      </c>
      <c r="W33" s="431" t="s">
        <v>97</v>
      </c>
      <c r="X33" s="431" t="s">
        <v>97</v>
      </c>
      <c r="Y33" s="362" t="s">
        <v>95</v>
      </c>
      <c r="Z33" s="431" t="s">
        <v>96</v>
      </c>
      <c r="AA33" s="350" t="s">
        <v>53</v>
      </c>
      <c r="AB33" s="350" t="s">
        <v>83</v>
      </c>
      <c r="AC33" s="433" t="str">
        <f>IF([4]Ficha3!$AP$126="","",[4]Ficha3!$AP$126)</f>
        <v>Moderada</v>
      </c>
      <c r="AD33" s="365" t="s">
        <v>98</v>
      </c>
      <c r="AE33" s="433" t="s">
        <v>42</v>
      </c>
      <c r="AF33" s="262" t="s">
        <v>637</v>
      </c>
      <c r="AG33" s="262" t="s">
        <v>638</v>
      </c>
      <c r="AH33" s="262" t="s">
        <v>749</v>
      </c>
      <c r="AI33" s="38" t="s">
        <v>639</v>
      </c>
      <c r="AJ33" s="38" t="s">
        <v>519</v>
      </c>
      <c r="AK33" s="28" t="s">
        <v>980</v>
      </c>
      <c r="AL33" s="124">
        <v>1</v>
      </c>
      <c r="AM33" s="336" t="s">
        <v>907</v>
      </c>
      <c r="AN33" s="276" t="s">
        <v>615</v>
      </c>
      <c r="AO33" s="276" t="s">
        <v>615</v>
      </c>
      <c r="AP33" s="276" t="s">
        <v>615</v>
      </c>
      <c r="AQ33" s="276" t="s">
        <v>616</v>
      </c>
      <c r="AR33" s="276" t="s">
        <v>616</v>
      </c>
      <c r="AS33" s="338"/>
      <c r="AT33" s="338"/>
      <c r="AU33" s="214"/>
      <c r="AV33" s="285" t="s">
        <v>99</v>
      </c>
      <c r="AW33" s="276" t="s">
        <v>99</v>
      </c>
      <c r="AX33" s="284" t="s">
        <v>99</v>
      </c>
    </row>
    <row r="34" spans="1:50" s="39" customFormat="1" ht="120" customHeight="1" x14ac:dyDescent="0.25">
      <c r="A34" s="540"/>
      <c r="B34" s="416"/>
      <c r="C34" s="416"/>
      <c r="D34" s="419"/>
      <c r="E34" s="419"/>
      <c r="F34" s="366"/>
      <c r="G34" s="366"/>
      <c r="H34" s="366"/>
      <c r="I34" s="366"/>
      <c r="J34" s="366"/>
      <c r="K34" s="361"/>
      <c r="L34" s="361"/>
      <c r="M34" s="363"/>
      <c r="N34" s="366"/>
      <c r="O34" s="366"/>
      <c r="P34" s="385"/>
      <c r="Q34" s="385"/>
      <c r="R34" s="385"/>
      <c r="S34" s="363"/>
      <c r="T34" s="385"/>
      <c r="U34" s="366"/>
      <c r="V34" s="385"/>
      <c r="W34" s="385"/>
      <c r="X34" s="385"/>
      <c r="Y34" s="363"/>
      <c r="Z34" s="385"/>
      <c r="AA34" s="361"/>
      <c r="AB34" s="361"/>
      <c r="AC34" s="472"/>
      <c r="AD34" s="366"/>
      <c r="AE34" s="472"/>
      <c r="AF34" s="275" t="s">
        <v>640</v>
      </c>
      <c r="AG34" s="275" t="s">
        <v>641</v>
      </c>
      <c r="AH34" s="275" t="s">
        <v>750</v>
      </c>
      <c r="AI34" s="41" t="s">
        <v>642</v>
      </c>
      <c r="AJ34" s="41" t="s">
        <v>579</v>
      </c>
      <c r="AK34" s="86" t="s">
        <v>981</v>
      </c>
      <c r="AL34" s="163">
        <v>1</v>
      </c>
      <c r="AM34" s="180" t="s">
        <v>907</v>
      </c>
      <c r="AN34" s="275" t="s">
        <v>615</v>
      </c>
      <c r="AO34" s="275" t="s">
        <v>615</v>
      </c>
      <c r="AP34" s="275" t="s">
        <v>615</v>
      </c>
      <c r="AQ34" s="275" t="s">
        <v>616</v>
      </c>
      <c r="AR34" s="275" t="s">
        <v>616</v>
      </c>
      <c r="AS34" s="340"/>
      <c r="AT34" s="340"/>
      <c r="AU34" s="271"/>
      <c r="AV34" s="270"/>
      <c r="AW34" s="263"/>
      <c r="AX34" s="268"/>
    </row>
    <row r="35" spans="1:50" s="39" customFormat="1" ht="120" customHeight="1" x14ac:dyDescent="0.25">
      <c r="A35" s="540"/>
      <c r="B35" s="417"/>
      <c r="C35" s="417"/>
      <c r="D35" s="420"/>
      <c r="E35" s="420"/>
      <c r="F35" s="357"/>
      <c r="G35" s="357"/>
      <c r="H35" s="357"/>
      <c r="I35" s="357"/>
      <c r="J35" s="357"/>
      <c r="K35" s="351"/>
      <c r="L35" s="351"/>
      <c r="M35" s="364"/>
      <c r="N35" s="357"/>
      <c r="O35" s="357"/>
      <c r="P35" s="392"/>
      <c r="Q35" s="392"/>
      <c r="R35" s="392"/>
      <c r="S35" s="364"/>
      <c r="T35" s="392"/>
      <c r="U35" s="357"/>
      <c r="V35" s="392"/>
      <c r="W35" s="392"/>
      <c r="X35" s="392"/>
      <c r="Y35" s="364"/>
      <c r="Z35" s="392"/>
      <c r="AA35" s="351"/>
      <c r="AB35" s="351"/>
      <c r="AC35" s="434"/>
      <c r="AD35" s="357"/>
      <c r="AE35" s="434"/>
      <c r="AF35" s="263" t="s">
        <v>643</v>
      </c>
      <c r="AG35" s="263" t="s">
        <v>644</v>
      </c>
      <c r="AH35" s="263" t="s">
        <v>751</v>
      </c>
      <c r="AI35" s="86" t="s">
        <v>645</v>
      </c>
      <c r="AJ35" s="86" t="s">
        <v>147</v>
      </c>
      <c r="AK35" s="201" t="s">
        <v>938</v>
      </c>
      <c r="AL35" s="163">
        <v>1</v>
      </c>
      <c r="AM35" s="180" t="s">
        <v>907</v>
      </c>
      <c r="AN35" s="275" t="s">
        <v>615</v>
      </c>
      <c r="AO35" s="275" t="s">
        <v>615</v>
      </c>
      <c r="AP35" s="275" t="s">
        <v>615</v>
      </c>
      <c r="AQ35" s="275" t="s">
        <v>616</v>
      </c>
      <c r="AR35" s="275" t="s">
        <v>616</v>
      </c>
      <c r="AS35" s="340"/>
      <c r="AT35" s="340"/>
      <c r="AU35" s="271"/>
      <c r="AV35" s="270"/>
      <c r="AW35" s="263"/>
      <c r="AX35" s="268"/>
    </row>
    <row r="36" spans="1:50" s="39" customFormat="1" ht="175.5" customHeight="1" x14ac:dyDescent="0.25">
      <c r="A36" s="459"/>
      <c r="B36" s="415" t="s">
        <v>47</v>
      </c>
      <c r="C36" s="415" t="s">
        <v>100</v>
      </c>
      <c r="D36" s="418" t="s">
        <v>101</v>
      </c>
      <c r="E36" s="418" t="s">
        <v>342</v>
      </c>
      <c r="F36" s="356" t="s">
        <v>90</v>
      </c>
      <c r="G36" s="356" t="s">
        <v>82</v>
      </c>
      <c r="H36" s="356" t="s">
        <v>343</v>
      </c>
      <c r="I36" s="356" t="s">
        <v>102</v>
      </c>
      <c r="J36" s="356" t="s">
        <v>344</v>
      </c>
      <c r="K36" s="424" t="s">
        <v>53</v>
      </c>
      <c r="L36" s="424" t="s">
        <v>83</v>
      </c>
      <c r="M36" s="438" t="s">
        <v>66</v>
      </c>
      <c r="N36" s="356" t="s">
        <v>345</v>
      </c>
      <c r="O36" s="356" t="s">
        <v>346</v>
      </c>
      <c r="P36" s="391" t="s">
        <v>103</v>
      </c>
      <c r="Q36" s="391" t="s">
        <v>85</v>
      </c>
      <c r="R36" s="391" t="s">
        <v>103</v>
      </c>
      <c r="S36" s="438" t="s">
        <v>63</v>
      </c>
      <c r="T36" s="391" t="s">
        <v>96</v>
      </c>
      <c r="U36" s="356" t="s">
        <v>347</v>
      </c>
      <c r="V36" s="391" t="s">
        <v>104</v>
      </c>
      <c r="W36" s="391" t="s">
        <v>97</v>
      </c>
      <c r="X36" s="391" t="s">
        <v>97</v>
      </c>
      <c r="Y36" s="438" t="s">
        <v>63</v>
      </c>
      <c r="Z36" s="391" t="s">
        <v>96</v>
      </c>
      <c r="AA36" s="424" t="s">
        <v>53</v>
      </c>
      <c r="AB36" s="424" t="s">
        <v>83</v>
      </c>
      <c r="AC36" s="471" t="str">
        <f>IF([4]Ficha3!$AP$126="","",[4]Ficha3!$AP$126)</f>
        <v>Moderada</v>
      </c>
      <c r="AD36" s="356" t="s">
        <v>308</v>
      </c>
      <c r="AE36" s="471" t="s">
        <v>42</v>
      </c>
      <c r="AF36" s="275" t="s">
        <v>653</v>
      </c>
      <c r="AG36" s="275" t="s">
        <v>652</v>
      </c>
      <c r="AH36" s="275" t="s">
        <v>752</v>
      </c>
      <c r="AI36" s="41" t="s">
        <v>651</v>
      </c>
      <c r="AJ36" s="41" t="s">
        <v>444</v>
      </c>
      <c r="AK36" s="202" t="s">
        <v>982</v>
      </c>
      <c r="AL36" s="163">
        <v>1</v>
      </c>
      <c r="AM36" s="180" t="s">
        <v>907</v>
      </c>
      <c r="AN36" s="275" t="s">
        <v>756</v>
      </c>
      <c r="AO36" s="275" t="s">
        <v>646</v>
      </c>
      <c r="AP36" s="275" t="s">
        <v>758</v>
      </c>
      <c r="AQ36" s="44" t="s">
        <v>647</v>
      </c>
      <c r="AR36" s="73" t="s">
        <v>484</v>
      </c>
      <c r="AS36" s="44" t="s">
        <v>983</v>
      </c>
      <c r="AT36" s="123">
        <v>1</v>
      </c>
      <c r="AU36" s="215" t="s">
        <v>907</v>
      </c>
      <c r="AV36" s="277" t="s">
        <v>99</v>
      </c>
      <c r="AW36" s="275" t="s">
        <v>99</v>
      </c>
      <c r="AX36" s="278" t="s">
        <v>99</v>
      </c>
    </row>
    <row r="37" spans="1:50" s="39" customFormat="1" ht="179.25" customHeight="1" x14ac:dyDescent="0.25">
      <c r="A37" s="460"/>
      <c r="B37" s="416"/>
      <c r="C37" s="416"/>
      <c r="D37" s="419"/>
      <c r="E37" s="419"/>
      <c r="F37" s="366"/>
      <c r="G37" s="366"/>
      <c r="H37" s="366"/>
      <c r="I37" s="366"/>
      <c r="J37" s="366"/>
      <c r="K37" s="361"/>
      <c r="L37" s="361"/>
      <c r="M37" s="363"/>
      <c r="N37" s="366"/>
      <c r="O37" s="366"/>
      <c r="P37" s="385"/>
      <c r="Q37" s="385"/>
      <c r="R37" s="385"/>
      <c r="S37" s="363"/>
      <c r="T37" s="385"/>
      <c r="U37" s="366"/>
      <c r="V37" s="385"/>
      <c r="W37" s="385"/>
      <c r="X37" s="385"/>
      <c r="Y37" s="363"/>
      <c r="Z37" s="385"/>
      <c r="AA37" s="361"/>
      <c r="AB37" s="361"/>
      <c r="AC37" s="472"/>
      <c r="AD37" s="366"/>
      <c r="AE37" s="472"/>
      <c r="AF37" s="275" t="s">
        <v>655</v>
      </c>
      <c r="AG37" s="275" t="s">
        <v>654</v>
      </c>
      <c r="AH37" s="275" t="s">
        <v>753</v>
      </c>
      <c r="AI37" s="41" t="s">
        <v>656</v>
      </c>
      <c r="AJ37" s="41" t="s">
        <v>448</v>
      </c>
      <c r="AK37" s="203" t="s">
        <v>939</v>
      </c>
      <c r="AL37" s="163">
        <v>1</v>
      </c>
      <c r="AM37" s="180" t="s">
        <v>907</v>
      </c>
      <c r="AN37" s="275" t="s">
        <v>615</v>
      </c>
      <c r="AO37" s="275" t="s">
        <v>615</v>
      </c>
      <c r="AP37" s="275" t="s">
        <v>615</v>
      </c>
      <c r="AQ37" s="275" t="s">
        <v>616</v>
      </c>
      <c r="AR37" s="275" t="s">
        <v>616</v>
      </c>
      <c r="AS37" s="340" t="s">
        <v>615</v>
      </c>
      <c r="AT37" s="340"/>
      <c r="AU37" s="271"/>
      <c r="AV37" s="267"/>
      <c r="AW37" s="265"/>
      <c r="AX37" s="264"/>
    </row>
    <row r="38" spans="1:50" s="39" customFormat="1" ht="189.75" customHeight="1" x14ac:dyDescent="0.25">
      <c r="A38" s="460"/>
      <c r="B38" s="416"/>
      <c r="C38" s="416"/>
      <c r="D38" s="419"/>
      <c r="E38" s="419"/>
      <c r="F38" s="366"/>
      <c r="G38" s="366"/>
      <c r="H38" s="366"/>
      <c r="I38" s="366"/>
      <c r="J38" s="366"/>
      <c r="K38" s="361"/>
      <c r="L38" s="361"/>
      <c r="M38" s="363"/>
      <c r="N38" s="366"/>
      <c r="O38" s="366"/>
      <c r="P38" s="385"/>
      <c r="Q38" s="385"/>
      <c r="R38" s="385"/>
      <c r="S38" s="363"/>
      <c r="T38" s="385"/>
      <c r="U38" s="366"/>
      <c r="V38" s="385"/>
      <c r="W38" s="385"/>
      <c r="X38" s="385"/>
      <c r="Y38" s="363"/>
      <c r="Z38" s="385"/>
      <c r="AA38" s="361"/>
      <c r="AB38" s="361"/>
      <c r="AC38" s="472"/>
      <c r="AD38" s="366"/>
      <c r="AE38" s="472"/>
      <c r="AF38" s="275" t="s">
        <v>657</v>
      </c>
      <c r="AG38" s="275" t="s">
        <v>648</v>
      </c>
      <c r="AH38" s="275" t="s">
        <v>754</v>
      </c>
      <c r="AI38" s="41" t="s">
        <v>658</v>
      </c>
      <c r="AJ38" s="41" t="s">
        <v>506</v>
      </c>
      <c r="AK38" s="204" t="s">
        <v>940</v>
      </c>
      <c r="AL38" s="163">
        <v>1</v>
      </c>
      <c r="AM38" s="180" t="s">
        <v>907</v>
      </c>
      <c r="AN38" s="275" t="s">
        <v>757</v>
      </c>
      <c r="AO38" s="275" t="s">
        <v>648</v>
      </c>
      <c r="AP38" s="275" t="s">
        <v>984</v>
      </c>
      <c r="AQ38" s="44" t="s">
        <v>649</v>
      </c>
      <c r="AR38" s="73" t="s">
        <v>650</v>
      </c>
      <c r="AS38" s="207" t="s">
        <v>945</v>
      </c>
      <c r="AT38" s="123">
        <v>1</v>
      </c>
      <c r="AU38" s="215" t="s">
        <v>907</v>
      </c>
      <c r="AV38" s="267"/>
      <c r="AW38" s="265"/>
      <c r="AX38" s="264"/>
    </row>
    <row r="39" spans="1:50" s="39" customFormat="1" ht="141.75" customHeight="1" x14ac:dyDescent="0.25">
      <c r="A39" s="460"/>
      <c r="B39" s="417"/>
      <c r="C39" s="417"/>
      <c r="D39" s="420"/>
      <c r="E39" s="420"/>
      <c r="F39" s="357"/>
      <c r="G39" s="357"/>
      <c r="H39" s="357"/>
      <c r="I39" s="357"/>
      <c r="J39" s="357"/>
      <c r="K39" s="351"/>
      <c r="L39" s="351"/>
      <c r="M39" s="364"/>
      <c r="N39" s="357"/>
      <c r="O39" s="357"/>
      <c r="P39" s="392"/>
      <c r="Q39" s="392"/>
      <c r="R39" s="392"/>
      <c r="S39" s="364"/>
      <c r="T39" s="392"/>
      <c r="U39" s="357"/>
      <c r="V39" s="392"/>
      <c r="W39" s="392"/>
      <c r="X39" s="392"/>
      <c r="Y39" s="364"/>
      <c r="Z39" s="392"/>
      <c r="AA39" s="351"/>
      <c r="AB39" s="351"/>
      <c r="AC39" s="434"/>
      <c r="AD39" s="357"/>
      <c r="AE39" s="434"/>
      <c r="AF39" s="275" t="s">
        <v>660</v>
      </c>
      <c r="AG39" s="275" t="s">
        <v>652</v>
      </c>
      <c r="AH39" s="275" t="s">
        <v>755</v>
      </c>
      <c r="AI39" s="41" t="s">
        <v>659</v>
      </c>
      <c r="AJ39" s="41" t="s">
        <v>448</v>
      </c>
      <c r="AK39" s="202" t="s">
        <v>941</v>
      </c>
      <c r="AL39" s="163">
        <v>1</v>
      </c>
      <c r="AM39" s="180" t="s">
        <v>907</v>
      </c>
      <c r="AN39" s="275" t="s">
        <v>615</v>
      </c>
      <c r="AO39" s="275" t="s">
        <v>615</v>
      </c>
      <c r="AP39" s="275" t="s">
        <v>615</v>
      </c>
      <c r="AQ39" s="275" t="s">
        <v>616</v>
      </c>
      <c r="AR39" s="275" t="s">
        <v>616</v>
      </c>
      <c r="AS39" s="340"/>
      <c r="AT39" s="340"/>
      <c r="AU39" s="271"/>
      <c r="AV39" s="267"/>
      <c r="AW39" s="265"/>
      <c r="AX39" s="264"/>
    </row>
    <row r="40" spans="1:50" s="39" customFormat="1" ht="136.5" customHeight="1" x14ac:dyDescent="0.25">
      <c r="A40" s="460"/>
      <c r="B40" s="415" t="s">
        <v>47</v>
      </c>
      <c r="C40" s="415" t="s">
        <v>48</v>
      </c>
      <c r="D40" s="418" t="s">
        <v>49</v>
      </c>
      <c r="E40" s="418" t="s">
        <v>302</v>
      </c>
      <c r="F40" s="356" t="s">
        <v>107</v>
      </c>
      <c r="G40" s="356" t="s">
        <v>82</v>
      </c>
      <c r="H40" s="356" t="s">
        <v>303</v>
      </c>
      <c r="I40" s="356" t="s">
        <v>108</v>
      </c>
      <c r="J40" s="356" t="s">
        <v>304</v>
      </c>
      <c r="K40" s="424" t="s">
        <v>53</v>
      </c>
      <c r="L40" s="424" t="s">
        <v>83</v>
      </c>
      <c r="M40" s="438" t="s">
        <v>66</v>
      </c>
      <c r="N40" s="356" t="s">
        <v>305</v>
      </c>
      <c r="O40" s="356" t="s">
        <v>306</v>
      </c>
      <c r="P40" s="391" t="s">
        <v>97</v>
      </c>
      <c r="Q40" s="391" t="s">
        <v>97</v>
      </c>
      <c r="R40" s="391" t="s">
        <v>97</v>
      </c>
      <c r="S40" s="438" t="s">
        <v>95</v>
      </c>
      <c r="T40" s="356" t="s">
        <v>96</v>
      </c>
      <c r="U40" s="356" t="s">
        <v>307</v>
      </c>
      <c r="V40" s="391" t="s">
        <v>97</v>
      </c>
      <c r="W40" s="391" t="s">
        <v>97</v>
      </c>
      <c r="X40" s="391" t="s">
        <v>97</v>
      </c>
      <c r="Y40" s="438" t="s">
        <v>63</v>
      </c>
      <c r="Z40" s="391" t="s">
        <v>96</v>
      </c>
      <c r="AA40" s="424" t="s">
        <v>53</v>
      </c>
      <c r="AB40" s="424" t="s">
        <v>83</v>
      </c>
      <c r="AC40" s="471" t="str">
        <f>IF([4]Ficha3!$AP$126="","",[4]Ficha3!$AP$126)</f>
        <v>Moderada</v>
      </c>
      <c r="AD40" s="356" t="s">
        <v>308</v>
      </c>
      <c r="AE40" s="471" t="s">
        <v>42</v>
      </c>
      <c r="AF40" s="265" t="s">
        <v>661</v>
      </c>
      <c r="AG40" s="265" t="s">
        <v>662</v>
      </c>
      <c r="AH40" s="265" t="s">
        <v>663</v>
      </c>
      <c r="AI40" s="279" t="s">
        <v>656</v>
      </c>
      <c r="AJ40" s="279" t="s">
        <v>423</v>
      </c>
      <c r="AK40" s="205" t="s">
        <v>942</v>
      </c>
      <c r="AL40" s="163">
        <v>1</v>
      </c>
      <c r="AM40" s="180" t="s">
        <v>907</v>
      </c>
      <c r="AN40" s="275" t="s">
        <v>615</v>
      </c>
      <c r="AO40" s="275" t="s">
        <v>615</v>
      </c>
      <c r="AP40" s="275" t="s">
        <v>615</v>
      </c>
      <c r="AQ40" s="275" t="s">
        <v>616</v>
      </c>
      <c r="AR40" s="275" t="s">
        <v>616</v>
      </c>
      <c r="AS40" s="340"/>
      <c r="AT40" s="340"/>
      <c r="AU40" s="271"/>
      <c r="AV40" s="267"/>
      <c r="AW40" s="265"/>
      <c r="AX40" s="264"/>
    </row>
    <row r="41" spans="1:50" s="39" customFormat="1" ht="120" customHeight="1" x14ac:dyDescent="0.25">
      <c r="A41" s="460"/>
      <c r="B41" s="416"/>
      <c r="C41" s="416"/>
      <c r="D41" s="419"/>
      <c r="E41" s="419"/>
      <c r="F41" s="366"/>
      <c r="G41" s="366"/>
      <c r="H41" s="366"/>
      <c r="I41" s="366"/>
      <c r="J41" s="366"/>
      <c r="K41" s="361"/>
      <c r="L41" s="361"/>
      <c r="M41" s="363"/>
      <c r="N41" s="366"/>
      <c r="O41" s="366"/>
      <c r="P41" s="385"/>
      <c r="Q41" s="385"/>
      <c r="R41" s="385"/>
      <c r="S41" s="363"/>
      <c r="T41" s="366"/>
      <c r="U41" s="366"/>
      <c r="V41" s="385"/>
      <c r="W41" s="385"/>
      <c r="X41" s="385"/>
      <c r="Y41" s="363"/>
      <c r="Z41" s="385"/>
      <c r="AA41" s="361"/>
      <c r="AB41" s="361"/>
      <c r="AC41" s="472"/>
      <c r="AD41" s="366"/>
      <c r="AE41" s="472"/>
      <c r="AF41" s="275" t="s">
        <v>665</v>
      </c>
      <c r="AG41" s="275" t="s">
        <v>664</v>
      </c>
      <c r="AH41" s="275" t="s">
        <v>666</v>
      </c>
      <c r="AI41" s="41" t="s">
        <v>667</v>
      </c>
      <c r="AJ41" s="41" t="s">
        <v>431</v>
      </c>
      <c r="AK41" s="204" t="s">
        <v>943</v>
      </c>
      <c r="AL41" s="163">
        <v>1</v>
      </c>
      <c r="AM41" s="180" t="s">
        <v>907</v>
      </c>
      <c r="AN41" s="275" t="s">
        <v>615</v>
      </c>
      <c r="AO41" s="275" t="s">
        <v>615</v>
      </c>
      <c r="AP41" s="275" t="s">
        <v>615</v>
      </c>
      <c r="AQ41" s="275" t="s">
        <v>616</v>
      </c>
      <c r="AR41" s="275" t="s">
        <v>616</v>
      </c>
      <c r="AS41" s="340"/>
      <c r="AT41" s="340"/>
      <c r="AU41" s="271"/>
      <c r="AV41" s="267"/>
      <c r="AW41" s="265"/>
      <c r="AX41" s="264"/>
    </row>
    <row r="42" spans="1:50" s="39" customFormat="1" ht="120" customHeight="1" thickBot="1" x14ac:dyDescent="0.3">
      <c r="A42" s="461"/>
      <c r="B42" s="455"/>
      <c r="C42" s="455"/>
      <c r="D42" s="456"/>
      <c r="E42" s="456"/>
      <c r="F42" s="388"/>
      <c r="G42" s="388"/>
      <c r="H42" s="388"/>
      <c r="I42" s="388"/>
      <c r="J42" s="388"/>
      <c r="K42" s="447"/>
      <c r="L42" s="447"/>
      <c r="M42" s="387"/>
      <c r="N42" s="388"/>
      <c r="O42" s="388"/>
      <c r="P42" s="386"/>
      <c r="Q42" s="386"/>
      <c r="R42" s="386"/>
      <c r="S42" s="387"/>
      <c r="T42" s="388"/>
      <c r="U42" s="388"/>
      <c r="V42" s="386"/>
      <c r="W42" s="386"/>
      <c r="X42" s="386"/>
      <c r="Y42" s="387"/>
      <c r="Z42" s="386"/>
      <c r="AA42" s="447"/>
      <c r="AB42" s="447"/>
      <c r="AC42" s="481"/>
      <c r="AD42" s="388"/>
      <c r="AE42" s="481"/>
      <c r="AF42" s="266" t="s">
        <v>668</v>
      </c>
      <c r="AG42" s="266" t="s">
        <v>669</v>
      </c>
      <c r="AH42" s="266" t="s">
        <v>670</v>
      </c>
      <c r="AI42" s="280" t="s">
        <v>658</v>
      </c>
      <c r="AJ42" s="280" t="s">
        <v>147</v>
      </c>
      <c r="AK42" s="206" t="s">
        <v>944</v>
      </c>
      <c r="AL42" s="216">
        <v>1</v>
      </c>
      <c r="AM42" s="181" t="s">
        <v>946</v>
      </c>
      <c r="AN42" s="266" t="s">
        <v>410</v>
      </c>
      <c r="AO42" s="266" t="s">
        <v>410</v>
      </c>
      <c r="AP42" s="266" t="s">
        <v>410</v>
      </c>
      <c r="AQ42" s="266" t="s">
        <v>410</v>
      </c>
      <c r="AR42" s="266" t="s">
        <v>410</v>
      </c>
      <c r="AS42" s="339"/>
      <c r="AT42" s="339"/>
      <c r="AU42" s="217"/>
      <c r="AV42" s="71" t="s">
        <v>109</v>
      </c>
      <c r="AW42" s="8" t="s">
        <v>109</v>
      </c>
      <c r="AX42" s="10" t="s">
        <v>109</v>
      </c>
    </row>
    <row r="43" spans="1:50" s="79" customFormat="1" ht="12.95" customHeight="1" thickBot="1" x14ac:dyDescent="0.3">
      <c r="AK43" s="151"/>
      <c r="AL43" s="122"/>
      <c r="AM43" s="177"/>
      <c r="AS43" s="151"/>
      <c r="AT43" s="122"/>
      <c r="AU43" s="177"/>
      <c r="AV43" s="114"/>
      <c r="AX43" s="115"/>
    </row>
    <row r="44" spans="1:50" s="39" customFormat="1" ht="288.75" customHeight="1" x14ac:dyDescent="0.25">
      <c r="A44" s="458" t="s">
        <v>110</v>
      </c>
      <c r="B44" s="470" t="s">
        <v>47</v>
      </c>
      <c r="C44" s="470" t="s">
        <v>111</v>
      </c>
      <c r="D44" s="457" t="s">
        <v>112</v>
      </c>
      <c r="E44" s="457" t="s">
        <v>189</v>
      </c>
      <c r="F44" s="365" t="s">
        <v>309</v>
      </c>
      <c r="G44" s="365" t="s">
        <v>113</v>
      </c>
      <c r="H44" s="365" t="s">
        <v>114</v>
      </c>
      <c r="I44" s="365" t="s">
        <v>115</v>
      </c>
      <c r="J44" s="365" t="s">
        <v>310</v>
      </c>
      <c r="K44" s="350" t="s">
        <v>116</v>
      </c>
      <c r="L44" s="350" t="s">
        <v>65</v>
      </c>
      <c r="M44" s="362" t="s">
        <v>117</v>
      </c>
      <c r="N44" s="365" t="s">
        <v>118</v>
      </c>
      <c r="O44" s="365" t="s">
        <v>311</v>
      </c>
      <c r="P44" s="431" t="s">
        <v>119</v>
      </c>
      <c r="Q44" s="431" t="s">
        <v>120</v>
      </c>
      <c r="R44" s="431" t="s">
        <v>97</v>
      </c>
      <c r="S44" s="362" t="s">
        <v>63</v>
      </c>
      <c r="T44" s="431" t="s">
        <v>96</v>
      </c>
      <c r="U44" s="365" t="s">
        <v>176</v>
      </c>
      <c r="V44" s="431" t="s">
        <v>121</v>
      </c>
      <c r="W44" s="431" t="s">
        <v>122</v>
      </c>
      <c r="X44" s="431" t="s">
        <v>122</v>
      </c>
      <c r="Y44" s="362" t="s">
        <v>63</v>
      </c>
      <c r="Z44" s="431" t="s">
        <v>58</v>
      </c>
      <c r="AA44" s="350" t="s">
        <v>116</v>
      </c>
      <c r="AB44" s="350" t="s">
        <v>83</v>
      </c>
      <c r="AC44" s="450" t="str">
        <f>IF([1]Ficha2!$AP$126="","",[1]Ficha2!$AP$126)</f>
        <v>Alta</v>
      </c>
      <c r="AD44" s="365" t="s">
        <v>123</v>
      </c>
      <c r="AE44" s="450" t="s">
        <v>42</v>
      </c>
      <c r="AF44" s="49" t="s">
        <v>697</v>
      </c>
      <c r="AG44" s="314" t="s">
        <v>685</v>
      </c>
      <c r="AH44" s="314" t="s">
        <v>759</v>
      </c>
      <c r="AI44" s="38" t="s">
        <v>853</v>
      </c>
      <c r="AJ44" s="38" t="s">
        <v>686</v>
      </c>
      <c r="AK44" s="28"/>
      <c r="AL44" s="124"/>
      <c r="AM44" s="28"/>
      <c r="AN44" s="326" t="s">
        <v>763</v>
      </c>
      <c r="AO44" s="314" t="s">
        <v>776</v>
      </c>
      <c r="AP44" s="110" t="s">
        <v>775</v>
      </c>
      <c r="AQ44" s="38" t="s">
        <v>777</v>
      </c>
      <c r="AR44" s="38" t="s">
        <v>778</v>
      </c>
      <c r="AS44" s="28"/>
      <c r="AT44" s="124"/>
      <c r="AU44" s="28"/>
      <c r="AV44" s="331" t="s">
        <v>703</v>
      </c>
      <c r="AW44" s="323" t="s">
        <v>671</v>
      </c>
      <c r="AX44" s="329" t="s">
        <v>672</v>
      </c>
    </row>
    <row r="45" spans="1:50" s="39" customFormat="1" ht="129.94999999999999" customHeight="1" x14ac:dyDescent="0.25">
      <c r="A45" s="459"/>
      <c r="B45" s="416"/>
      <c r="C45" s="416"/>
      <c r="D45" s="419"/>
      <c r="E45" s="419"/>
      <c r="F45" s="366"/>
      <c r="G45" s="366"/>
      <c r="H45" s="366"/>
      <c r="I45" s="366"/>
      <c r="J45" s="366"/>
      <c r="K45" s="361"/>
      <c r="L45" s="361"/>
      <c r="M45" s="363"/>
      <c r="N45" s="366"/>
      <c r="O45" s="366"/>
      <c r="P45" s="385"/>
      <c r="Q45" s="385"/>
      <c r="R45" s="385"/>
      <c r="S45" s="363"/>
      <c r="T45" s="385"/>
      <c r="U45" s="366"/>
      <c r="V45" s="385"/>
      <c r="W45" s="385"/>
      <c r="X45" s="385"/>
      <c r="Y45" s="363"/>
      <c r="Z45" s="385"/>
      <c r="AA45" s="361"/>
      <c r="AB45" s="361"/>
      <c r="AC45" s="389"/>
      <c r="AD45" s="366"/>
      <c r="AE45" s="389"/>
      <c r="AF45" s="49" t="s">
        <v>687</v>
      </c>
      <c r="AG45" s="322" t="s">
        <v>688</v>
      </c>
      <c r="AH45" s="322" t="s">
        <v>760</v>
      </c>
      <c r="AI45" s="41" t="s">
        <v>853</v>
      </c>
      <c r="AJ45" s="41" t="s">
        <v>689</v>
      </c>
      <c r="AK45" s="41"/>
      <c r="AL45" s="222"/>
      <c r="AM45" s="41"/>
      <c r="AN45" s="49" t="s">
        <v>764</v>
      </c>
      <c r="AO45" s="322" t="s">
        <v>680</v>
      </c>
      <c r="AP45" s="36" t="s">
        <v>772</v>
      </c>
      <c r="AQ45" s="41" t="s">
        <v>698</v>
      </c>
      <c r="AR45" s="41" t="s">
        <v>681</v>
      </c>
      <c r="AS45" s="41"/>
      <c r="AT45" s="123"/>
      <c r="AU45" s="41"/>
      <c r="AV45" s="332" t="s">
        <v>673</v>
      </c>
      <c r="AW45" s="322" t="s">
        <v>674</v>
      </c>
      <c r="AX45" s="330" t="s">
        <v>675</v>
      </c>
    </row>
    <row r="46" spans="1:50" s="39" customFormat="1" ht="129.94999999999999" customHeight="1" thickBot="1" x14ac:dyDescent="0.3">
      <c r="A46" s="459"/>
      <c r="B46" s="416"/>
      <c r="C46" s="416"/>
      <c r="D46" s="419"/>
      <c r="E46" s="419"/>
      <c r="F46" s="366"/>
      <c r="G46" s="366"/>
      <c r="H46" s="366"/>
      <c r="I46" s="366"/>
      <c r="J46" s="366"/>
      <c r="K46" s="361"/>
      <c r="L46" s="361"/>
      <c r="M46" s="363"/>
      <c r="N46" s="366"/>
      <c r="O46" s="366"/>
      <c r="P46" s="385"/>
      <c r="Q46" s="385"/>
      <c r="R46" s="385"/>
      <c r="S46" s="363"/>
      <c r="T46" s="385"/>
      <c r="U46" s="366"/>
      <c r="V46" s="385"/>
      <c r="W46" s="385"/>
      <c r="X46" s="385"/>
      <c r="Y46" s="363"/>
      <c r="Z46" s="385"/>
      <c r="AA46" s="361"/>
      <c r="AB46" s="361"/>
      <c r="AC46" s="389"/>
      <c r="AD46" s="366"/>
      <c r="AE46" s="389"/>
      <c r="AF46" s="49" t="s">
        <v>690</v>
      </c>
      <c r="AG46" s="322" t="s">
        <v>691</v>
      </c>
      <c r="AH46" s="322" t="s">
        <v>761</v>
      </c>
      <c r="AI46" s="41" t="s">
        <v>854</v>
      </c>
      <c r="AJ46" s="41" t="s">
        <v>692</v>
      </c>
      <c r="AK46" s="41"/>
      <c r="AL46" s="123"/>
      <c r="AM46" s="335"/>
      <c r="AN46" s="49" t="s">
        <v>765</v>
      </c>
      <c r="AO46" s="322" t="s">
        <v>680</v>
      </c>
      <c r="AP46" s="36" t="s">
        <v>773</v>
      </c>
      <c r="AQ46" s="41" t="s">
        <v>699</v>
      </c>
      <c r="AR46" s="41" t="s">
        <v>682</v>
      </c>
      <c r="AS46" s="340"/>
      <c r="AT46" s="123"/>
      <c r="AU46" s="41"/>
      <c r="AV46" s="332" t="s">
        <v>704</v>
      </c>
      <c r="AW46" s="322" t="s">
        <v>674</v>
      </c>
      <c r="AX46" s="330" t="s">
        <v>676</v>
      </c>
    </row>
    <row r="47" spans="1:50" s="39" customFormat="1" ht="182.25" customHeight="1" thickBot="1" x14ac:dyDescent="0.3">
      <c r="A47" s="461"/>
      <c r="B47" s="455"/>
      <c r="C47" s="455"/>
      <c r="D47" s="456"/>
      <c r="E47" s="456"/>
      <c r="F47" s="388"/>
      <c r="G47" s="388"/>
      <c r="H47" s="388"/>
      <c r="I47" s="388"/>
      <c r="J47" s="388"/>
      <c r="K47" s="447"/>
      <c r="L47" s="447"/>
      <c r="M47" s="387"/>
      <c r="N47" s="388"/>
      <c r="O47" s="388"/>
      <c r="P47" s="386"/>
      <c r="Q47" s="386"/>
      <c r="R47" s="386"/>
      <c r="S47" s="387"/>
      <c r="T47" s="386"/>
      <c r="U47" s="388"/>
      <c r="V47" s="386"/>
      <c r="W47" s="386"/>
      <c r="X47" s="386"/>
      <c r="Y47" s="387"/>
      <c r="Z47" s="386"/>
      <c r="AA47" s="447"/>
      <c r="AB47" s="447"/>
      <c r="AC47" s="390"/>
      <c r="AD47" s="388"/>
      <c r="AE47" s="390"/>
      <c r="AF47" s="109" t="s">
        <v>693</v>
      </c>
      <c r="AG47" s="313" t="s">
        <v>694</v>
      </c>
      <c r="AH47" s="313" t="s">
        <v>762</v>
      </c>
      <c r="AI47" s="327" t="s">
        <v>695</v>
      </c>
      <c r="AJ47" s="42" t="s">
        <v>696</v>
      </c>
      <c r="AK47" s="323"/>
      <c r="AL47" s="125"/>
      <c r="AM47" s="42"/>
      <c r="AN47" s="111" t="s">
        <v>766</v>
      </c>
      <c r="AO47" s="313" t="s">
        <v>683</v>
      </c>
      <c r="AP47" s="83" t="s">
        <v>774</v>
      </c>
      <c r="AQ47" s="327" t="s">
        <v>700</v>
      </c>
      <c r="AR47" s="327" t="s">
        <v>684</v>
      </c>
      <c r="AS47" s="86"/>
      <c r="AT47" s="163"/>
      <c r="AU47" s="42"/>
      <c r="AV47" s="71" t="s">
        <v>677</v>
      </c>
      <c r="AW47" s="8" t="s">
        <v>678</v>
      </c>
      <c r="AX47" s="10" t="s">
        <v>679</v>
      </c>
    </row>
    <row r="48" spans="1:50" s="79" customFormat="1" ht="12.95" customHeight="1" thickBot="1" x14ac:dyDescent="0.3">
      <c r="AK48" s="151"/>
      <c r="AL48" s="122"/>
      <c r="AM48" s="177"/>
      <c r="AS48" s="151"/>
      <c r="AT48" s="122"/>
      <c r="AU48" s="177"/>
      <c r="AV48" s="114"/>
      <c r="AX48" s="115"/>
    </row>
    <row r="49" spans="1:50" s="39" customFormat="1" ht="129.75" customHeight="1" thickBot="1" x14ac:dyDescent="0.3">
      <c r="A49" s="458" t="s">
        <v>124</v>
      </c>
      <c r="B49" s="365" t="s">
        <v>47</v>
      </c>
      <c r="C49" s="365" t="s">
        <v>48</v>
      </c>
      <c r="D49" s="365" t="s">
        <v>125</v>
      </c>
      <c r="E49" s="365" t="s">
        <v>190</v>
      </c>
      <c r="F49" s="365" t="s">
        <v>126</v>
      </c>
      <c r="G49" s="365" t="s">
        <v>127</v>
      </c>
      <c r="H49" s="365" t="s">
        <v>312</v>
      </c>
      <c r="I49" s="365" t="s">
        <v>128</v>
      </c>
      <c r="J49" s="365" t="s">
        <v>313</v>
      </c>
      <c r="K49" s="350" t="s">
        <v>116</v>
      </c>
      <c r="L49" s="350" t="s">
        <v>129</v>
      </c>
      <c r="M49" s="362" t="s">
        <v>55</v>
      </c>
      <c r="N49" s="365" t="s">
        <v>314</v>
      </c>
      <c r="O49" s="365" t="s">
        <v>705</v>
      </c>
      <c r="P49" s="431" t="s">
        <v>130</v>
      </c>
      <c r="Q49" s="431" t="s">
        <v>131</v>
      </c>
      <c r="R49" s="431" t="s">
        <v>130</v>
      </c>
      <c r="S49" s="362" t="s">
        <v>95</v>
      </c>
      <c r="T49" s="431" t="s">
        <v>96</v>
      </c>
      <c r="U49" s="365" t="s">
        <v>315</v>
      </c>
      <c r="V49" s="431" t="s">
        <v>132</v>
      </c>
      <c r="W49" s="431" t="s">
        <v>97</v>
      </c>
      <c r="X49" s="431" t="s">
        <v>132</v>
      </c>
      <c r="Y49" s="362" t="s">
        <v>95</v>
      </c>
      <c r="Z49" s="431" t="s">
        <v>96</v>
      </c>
      <c r="AA49" s="350" t="s">
        <v>116</v>
      </c>
      <c r="AB49" s="350" t="s">
        <v>129</v>
      </c>
      <c r="AC49" s="469" t="s">
        <v>55</v>
      </c>
      <c r="AD49" s="365" t="s">
        <v>316</v>
      </c>
      <c r="AE49" s="469" t="s">
        <v>42</v>
      </c>
      <c r="AF49" s="323" t="s">
        <v>706</v>
      </c>
      <c r="AG49" s="323" t="s">
        <v>707</v>
      </c>
      <c r="AH49" s="323" t="s">
        <v>767</v>
      </c>
      <c r="AI49" s="323" t="s">
        <v>708</v>
      </c>
      <c r="AJ49" s="323" t="s">
        <v>709</v>
      </c>
      <c r="AK49" s="323"/>
      <c r="AL49" s="124"/>
      <c r="AM49" s="178"/>
      <c r="AN49" s="323" t="s">
        <v>615</v>
      </c>
      <c r="AO49" s="323" t="s">
        <v>615</v>
      </c>
      <c r="AP49" s="323" t="s">
        <v>615</v>
      </c>
      <c r="AQ49" s="323" t="s">
        <v>616</v>
      </c>
      <c r="AR49" s="323" t="s">
        <v>616</v>
      </c>
      <c r="AS49" s="314"/>
      <c r="AT49" s="314"/>
      <c r="AU49" s="328"/>
      <c r="AV49" s="331" t="s">
        <v>109</v>
      </c>
      <c r="AW49" s="323" t="s">
        <v>109</v>
      </c>
      <c r="AX49" s="329" t="s">
        <v>109</v>
      </c>
    </row>
    <row r="50" spans="1:50" s="39" customFormat="1" ht="120" customHeight="1" x14ac:dyDescent="0.25">
      <c r="A50" s="510"/>
      <c r="B50" s="366"/>
      <c r="C50" s="366"/>
      <c r="D50" s="366"/>
      <c r="E50" s="366"/>
      <c r="F50" s="366"/>
      <c r="G50" s="366"/>
      <c r="H50" s="366"/>
      <c r="I50" s="366"/>
      <c r="J50" s="366"/>
      <c r="K50" s="361"/>
      <c r="L50" s="361"/>
      <c r="M50" s="363"/>
      <c r="N50" s="366"/>
      <c r="O50" s="366"/>
      <c r="P50" s="385"/>
      <c r="Q50" s="385"/>
      <c r="R50" s="385"/>
      <c r="S50" s="363"/>
      <c r="T50" s="385"/>
      <c r="U50" s="366"/>
      <c r="V50" s="385"/>
      <c r="W50" s="385"/>
      <c r="X50" s="385"/>
      <c r="Y50" s="363"/>
      <c r="Z50" s="385"/>
      <c r="AA50" s="361"/>
      <c r="AB50" s="361"/>
      <c r="AC50" s="436"/>
      <c r="AD50" s="366"/>
      <c r="AE50" s="436"/>
      <c r="AF50" s="322" t="s">
        <v>710</v>
      </c>
      <c r="AG50" s="322" t="s">
        <v>711</v>
      </c>
      <c r="AH50" s="322" t="s">
        <v>768</v>
      </c>
      <c r="AI50" s="322" t="s">
        <v>712</v>
      </c>
      <c r="AJ50" s="322" t="s">
        <v>709</v>
      </c>
      <c r="AK50" s="323"/>
      <c r="AL50" s="124"/>
      <c r="AM50" s="180"/>
      <c r="AN50" s="322" t="s">
        <v>615</v>
      </c>
      <c r="AO50" s="322" t="s">
        <v>615</v>
      </c>
      <c r="AP50" s="322" t="s">
        <v>615</v>
      </c>
      <c r="AQ50" s="322" t="s">
        <v>616</v>
      </c>
      <c r="AR50" s="322" t="s">
        <v>616</v>
      </c>
      <c r="AS50" s="322"/>
      <c r="AT50" s="322"/>
      <c r="AU50" s="318"/>
      <c r="AV50" s="332"/>
      <c r="AW50" s="322"/>
      <c r="AX50" s="330"/>
    </row>
    <row r="51" spans="1:50" s="39" customFormat="1" ht="131.25" customHeight="1" thickBot="1" x14ac:dyDescent="0.3">
      <c r="A51" s="510"/>
      <c r="B51" s="366"/>
      <c r="C51" s="366"/>
      <c r="D51" s="366"/>
      <c r="E51" s="366"/>
      <c r="F51" s="366"/>
      <c r="G51" s="366"/>
      <c r="H51" s="366"/>
      <c r="I51" s="366"/>
      <c r="J51" s="366"/>
      <c r="K51" s="361"/>
      <c r="L51" s="361"/>
      <c r="M51" s="363"/>
      <c r="N51" s="366"/>
      <c r="O51" s="366"/>
      <c r="P51" s="385"/>
      <c r="Q51" s="385"/>
      <c r="R51" s="385"/>
      <c r="S51" s="363"/>
      <c r="T51" s="385"/>
      <c r="U51" s="366"/>
      <c r="V51" s="385"/>
      <c r="W51" s="385"/>
      <c r="X51" s="385"/>
      <c r="Y51" s="363"/>
      <c r="Z51" s="385"/>
      <c r="AA51" s="361"/>
      <c r="AB51" s="361"/>
      <c r="AC51" s="436"/>
      <c r="AD51" s="366"/>
      <c r="AE51" s="436"/>
      <c r="AF51" s="322" t="s">
        <v>713</v>
      </c>
      <c r="AG51" s="322" t="s">
        <v>714</v>
      </c>
      <c r="AH51" s="322" t="s">
        <v>857</v>
      </c>
      <c r="AI51" s="322" t="s">
        <v>712</v>
      </c>
      <c r="AJ51" s="322" t="s">
        <v>692</v>
      </c>
      <c r="AK51" s="322"/>
      <c r="AL51" s="123"/>
      <c r="AM51" s="180"/>
      <c r="AN51" s="322" t="s">
        <v>615</v>
      </c>
      <c r="AO51" s="322" t="s">
        <v>615</v>
      </c>
      <c r="AP51" s="322" t="s">
        <v>615</v>
      </c>
      <c r="AQ51" s="322" t="s">
        <v>616</v>
      </c>
      <c r="AR51" s="322" t="s">
        <v>616</v>
      </c>
      <c r="AS51" s="322"/>
      <c r="AT51" s="322"/>
      <c r="AU51" s="318"/>
      <c r="AV51" s="332"/>
      <c r="AW51" s="322"/>
      <c r="AX51" s="330"/>
    </row>
    <row r="52" spans="1:50" s="39" customFormat="1" ht="120" customHeight="1" x14ac:dyDescent="0.25">
      <c r="A52" s="510"/>
      <c r="B52" s="357"/>
      <c r="C52" s="357"/>
      <c r="D52" s="357"/>
      <c r="E52" s="357"/>
      <c r="F52" s="357"/>
      <c r="G52" s="357"/>
      <c r="H52" s="357"/>
      <c r="I52" s="357"/>
      <c r="J52" s="357"/>
      <c r="K52" s="351"/>
      <c r="L52" s="351"/>
      <c r="M52" s="364"/>
      <c r="N52" s="357"/>
      <c r="O52" s="357"/>
      <c r="P52" s="392"/>
      <c r="Q52" s="392"/>
      <c r="R52" s="392"/>
      <c r="S52" s="364"/>
      <c r="T52" s="392"/>
      <c r="U52" s="357"/>
      <c r="V52" s="392"/>
      <c r="W52" s="392"/>
      <c r="X52" s="392"/>
      <c r="Y52" s="364"/>
      <c r="Z52" s="392"/>
      <c r="AA52" s="351"/>
      <c r="AB52" s="351"/>
      <c r="AC52" s="437"/>
      <c r="AD52" s="357"/>
      <c r="AE52" s="437"/>
      <c r="AF52" s="322" t="s">
        <v>715</v>
      </c>
      <c r="AG52" s="322" t="s">
        <v>716</v>
      </c>
      <c r="AH52" s="322" t="s">
        <v>769</v>
      </c>
      <c r="AI52" s="322" t="s">
        <v>717</v>
      </c>
      <c r="AJ52" s="322" t="s">
        <v>718</v>
      </c>
      <c r="AK52" s="322"/>
      <c r="AL52" s="124"/>
      <c r="AM52" s="180"/>
      <c r="AN52" s="322" t="s">
        <v>615</v>
      </c>
      <c r="AO52" s="322" t="s">
        <v>615</v>
      </c>
      <c r="AP52" s="322" t="s">
        <v>615</v>
      </c>
      <c r="AQ52" s="322" t="s">
        <v>616</v>
      </c>
      <c r="AR52" s="322" t="s">
        <v>616</v>
      </c>
      <c r="AS52" s="322"/>
      <c r="AT52" s="322"/>
      <c r="AU52" s="318"/>
      <c r="AV52" s="332"/>
      <c r="AW52" s="322"/>
      <c r="AX52" s="330"/>
    </row>
    <row r="53" spans="1:50" s="39" customFormat="1" ht="408.95" customHeight="1" thickBot="1" x14ac:dyDescent="0.3">
      <c r="A53" s="461"/>
      <c r="B53" s="8" t="s">
        <v>47</v>
      </c>
      <c r="C53" s="8" t="s">
        <v>48</v>
      </c>
      <c r="D53" s="8" t="s">
        <v>125</v>
      </c>
      <c r="E53" s="8" t="s">
        <v>191</v>
      </c>
      <c r="F53" s="8" t="s">
        <v>107</v>
      </c>
      <c r="G53" s="8" t="s">
        <v>133</v>
      </c>
      <c r="H53" s="8" t="s">
        <v>317</v>
      </c>
      <c r="I53" s="8" t="s">
        <v>134</v>
      </c>
      <c r="J53" s="45" t="s">
        <v>719</v>
      </c>
      <c r="K53" s="9" t="s">
        <v>116</v>
      </c>
      <c r="L53" s="9" t="s">
        <v>129</v>
      </c>
      <c r="M53" s="319" t="s">
        <v>55</v>
      </c>
      <c r="N53" s="8" t="s">
        <v>98</v>
      </c>
      <c r="O53" s="45" t="s">
        <v>318</v>
      </c>
      <c r="P53" s="9" t="s">
        <v>135</v>
      </c>
      <c r="Q53" s="9" t="s">
        <v>135</v>
      </c>
      <c r="R53" s="9" t="s">
        <v>135</v>
      </c>
      <c r="S53" s="319" t="s">
        <v>57</v>
      </c>
      <c r="T53" s="9" t="s">
        <v>58</v>
      </c>
      <c r="U53" s="8" t="s">
        <v>319</v>
      </c>
      <c r="V53" s="9" t="s">
        <v>85</v>
      </c>
      <c r="W53" s="9" t="s">
        <v>85</v>
      </c>
      <c r="X53" s="9" t="s">
        <v>85</v>
      </c>
      <c r="Y53" s="319" t="s">
        <v>57</v>
      </c>
      <c r="Z53" s="9" t="s">
        <v>58</v>
      </c>
      <c r="AA53" s="19" t="s">
        <v>136</v>
      </c>
      <c r="AB53" s="19" t="s">
        <v>65</v>
      </c>
      <c r="AC53" s="26" t="str">
        <f>IF([4]Ficha3!$AP$126="","",[4]Ficha3!$AP$126)</f>
        <v>Moderada</v>
      </c>
      <c r="AD53" s="8" t="s">
        <v>320</v>
      </c>
      <c r="AE53" s="26" t="s">
        <v>42</v>
      </c>
      <c r="AF53" s="8" t="s">
        <v>770</v>
      </c>
      <c r="AG53" s="8" t="s">
        <v>154</v>
      </c>
      <c r="AH53" s="8" t="s">
        <v>177</v>
      </c>
      <c r="AI53" s="8" t="s">
        <v>178</v>
      </c>
      <c r="AJ53" s="8" t="s">
        <v>179</v>
      </c>
      <c r="AK53" s="37"/>
      <c r="AL53" s="228"/>
      <c r="AM53" s="181"/>
      <c r="AN53" s="37" t="s">
        <v>771</v>
      </c>
      <c r="AO53" s="37" t="s">
        <v>180</v>
      </c>
      <c r="AP53" s="37" t="s">
        <v>181</v>
      </c>
      <c r="AQ53" s="46" t="s">
        <v>720</v>
      </c>
      <c r="AR53" s="74" t="s">
        <v>721</v>
      </c>
      <c r="AS53" s="37"/>
      <c r="AT53" s="125"/>
      <c r="AU53" s="182"/>
      <c r="AV53" s="71" t="s">
        <v>109</v>
      </c>
      <c r="AW53" s="8" t="s">
        <v>109</v>
      </c>
      <c r="AX53" s="10" t="s">
        <v>109</v>
      </c>
    </row>
    <row r="54" spans="1:50" s="79" customFormat="1" ht="12.95" customHeight="1" thickBot="1" x14ac:dyDescent="0.3">
      <c r="AK54" s="151"/>
      <c r="AL54" s="122"/>
      <c r="AM54" s="177"/>
      <c r="AS54" s="151"/>
      <c r="AT54" s="122"/>
      <c r="AU54" s="177"/>
      <c r="AV54" s="114"/>
      <c r="AX54" s="115"/>
    </row>
    <row r="55" spans="1:50" s="39" customFormat="1" ht="311.25" customHeight="1" thickBot="1" x14ac:dyDescent="0.3">
      <c r="A55" s="458" t="s">
        <v>45</v>
      </c>
      <c r="B55" s="470" t="str">
        <f>IF([5]Ficha1!$V$13="","",[5]Ficha1!$V$13)</f>
        <v xml:space="preserve">Riesgo de Gestión </v>
      </c>
      <c r="C55" s="470" t="str">
        <f>IF([5]Ficha1!$AY$24="","",[5]Ficha1!$AY$24)</f>
        <v>Operativo</v>
      </c>
      <c r="D55" s="457" t="s">
        <v>80</v>
      </c>
      <c r="E55" s="457" t="s">
        <v>192</v>
      </c>
      <c r="F55" s="365" t="str">
        <f>CONCATENATE(IF([5]Ficha1!$D$29="","",[5]Ficha1!$D$29),"
",IF([5]Ficha1!$D$30="","",[5]Ficha1!$D$30),"
",IF([5]Ficha1!$D$31="","",[5]Ficha1!$D$31),"
",IF([5]Ficha1!$D$32="","",[5]Ficha1!$D$32),"
",IF([5]Ficha1!$D$33="","",[5]Ficha1!$D$33),"
",IF([5]Ficha1!$D$34="","",[5]Ficha1!$D$34))</f>
        <v>--- Todos los Trámites y Procedimientos Administrativos
0
0
0
0
0</v>
      </c>
      <c r="G55" s="365" t="str">
        <f>IF([5]Ficha1!$AD$29="","",[5]Ficha1!$AD$29)</f>
        <v>Todos los procesos en el Sistema Integrado de Gestión</v>
      </c>
      <c r="H55" s="365"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0
0
0
0
0</v>
      </c>
      <c r="I55" s="365" t="str">
        <f>CONCATENATE(IF([5]Ficha1!$J$51="","",[5]Ficha1!$J$51),"
",IF([5]Ficha1!$J$52="","",[5]Ficha1!$J$52),"
",IF([5]Ficha1!$J$53="","",[5]Ficha1!$J$53),"
",IF([5]Ficha1!$J$54="","",[5]Ficha1!$J$54),"
",IF([5]Ficha1!$J$55="","",[5]Ficha1!$J$55),"
",IF([5]Ficha1!$J$56="","",[5]Ficha1!$J$56),"
",IF([5]Ficha1!$J$57="","",[5]Ficha1!$J$57),"
",IF([5]Ficha1!$J$58="","",[5]Ficha1!$J$58),"
",IF([5]Ficha1!$J$59="","",[5]Ficha1!$J$59),"
",IF([5]Ficha1!$J$60="","",[5]Ficha1!$J$60))</f>
        <v>Cambio Normativo.
Emergencia sanitaria por COVID-19
Situaciones emocionales externas que afecten el buen desarrollo de las tareas asignadas a cada uno de los colaboradores.
0
0
0
0
0
0
0</v>
      </c>
      <c r="J55" s="492" t="s">
        <v>321</v>
      </c>
      <c r="K55" s="350" t="str">
        <f>IF([5]Ficha1!$J$72="","",[5]Ficha1!$J$72)</f>
        <v>Probable (4)</v>
      </c>
      <c r="L55" s="350" t="str">
        <f>IF([5]Ficha1!$J$79="","",[5]Ficha1!$J$79)</f>
        <v>Menor (2)</v>
      </c>
      <c r="M55" s="362" t="str">
        <f>IF([5]Ficha1!$AP$68="","",[5]Ficha1!$AP$68)</f>
        <v>Alta</v>
      </c>
      <c r="N55" s="365"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365" t="str">
        <f>CONCATENATE(IF([5]Ficha1!$D$87="","",[5]Ficha1!$D$87),"
",IF([5]Ficha1!$D$88="","",[5]Ficha1!$D$88),"
",IF([5]Ficha1!$D$89="","",[5]Ficha1!$D$89),"
",IF([5]Ficha1!$D$90="","",[5]Ficha1!$D$90),"
",IF([5]Ficha1!$D$91="","",[5]Ficha1!$D$91),"
",IF([5]Ficha1!$D$92="","",[5]Ficha1!$D$92),"
",IF([5]Ficha1!$D$93="","",[5]Ficha1!$D$93),"
",IF([5]Ficha1!$D$94="","",[5]Ficha1!$D$94),"
",IF([5]Ficha1!$D$95="","",[5]Ficha1!$D$95),"
",IF([5]Ficha1!$D$96="","",[5]Ficha1!$D$96))</f>
        <v>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0
0
0
0
0
0
0</v>
      </c>
      <c r="P55" s="431"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431"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431"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362" t="str">
        <f>IF([5]Ficha1!$AW$87="","",[5]Ficha1!$AW$87)</f>
        <v>Débil</v>
      </c>
      <c r="T55" s="431" t="str">
        <f>IF([5]Ficha1!$AZ$87="","",[5]Ficha1!$AZ$87)</f>
        <v>No disminuye</v>
      </c>
      <c r="U55" s="365" t="str">
        <f>CONCATENATE(IF([5]Ficha1!$D$102="","",[5]Ficha1!$D$102),"
",IF([5]Ficha1!$D$103="","",[5]Ficha1!$D$103),"
",IF([5]Ficha1!$D$104="","",[5]Ficha1!$D$104),"
",IF([5]Ficha1!$D$105="","",[5]Ficha1!$D$105),"
",IF([5]Ficha1!$D$106="","",[5]Ficha1!$D$106),"
",IF([5]Ficha1!$D$107="","",[5]Ficha1!$D$107),"
",IF([5]Ficha1!$D$108="","",[5]Ficha1!$D$108),"
",IF([5]Ficha1!$D$109="","",[5]Ficha1!$D$109),"
",IF([5]Ficha1!$D$110="","",[5]Ficha1!$D$110),"
",IF([5]Ficha1!$D$111="","",[5]Ficha1!$D$111))</f>
        <v>Verificar y/o rectificar que los documentos y el contenido de la información, concernientes a la vinculación de personal de planta.
Inspección a los archivos en custodia de Gestión de Talento Humano.
0
0
0
0
0
0
0
0</v>
      </c>
      <c r="V55" s="431"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431"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431"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362" t="str">
        <f>IF([5]Ficha1!$AW$102="","",[5]Ficha1!$AW$102)</f>
        <v>Moderado</v>
      </c>
      <c r="Z55" s="431" t="str">
        <f>IF([5]Ficha1!$AZ$102="","",[5]Ficha1!$AZ$102)</f>
        <v>No disminuye</v>
      </c>
      <c r="AA55" s="350" t="str">
        <f>IF([5]Ficha1!$J$127="","",[5]Ficha1!$J$127)</f>
        <v>Probable (4)</v>
      </c>
      <c r="AB55" s="350" t="str">
        <f>IF([5]Ficha1!$J$134="","",[5]Ficha1!$J$134)</f>
        <v>Menor (2)</v>
      </c>
      <c r="AC55" s="414" t="str">
        <f>IF([5]Ficha1!$AP$126="","",[5]Ficha1!$AP$126)</f>
        <v>Alta</v>
      </c>
      <c r="AD55" s="365"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414" t="s">
        <v>42</v>
      </c>
      <c r="AF55" s="314" t="s">
        <v>576</v>
      </c>
      <c r="AG55" s="314" t="s">
        <v>577</v>
      </c>
      <c r="AH55" s="314" t="s">
        <v>779</v>
      </c>
      <c r="AI55" s="38" t="s">
        <v>578</v>
      </c>
      <c r="AJ55" s="38" t="s">
        <v>580</v>
      </c>
      <c r="AK55" s="28" t="s">
        <v>985</v>
      </c>
      <c r="AL55" s="124">
        <v>1</v>
      </c>
      <c r="AM55" s="178" t="s">
        <v>907</v>
      </c>
      <c r="AN55" s="323" t="s">
        <v>784</v>
      </c>
      <c r="AO55" s="323" t="s">
        <v>574</v>
      </c>
      <c r="AP55" s="323" t="s">
        <v>786</v>
      </c>
      <c r="AQ55" s="28" t="s">
        <v>575</v>
      </c>
      <c r="AR55" s="72" t="s">
        <v>422</v>
      </c>
      <c r="AS55" s="28" t="s">
        <v>962</v>
      </c>
      <c r="AT55" s="124">
        <v>1</v>
      </c>
      <c r="AU55" s="178" t="s">
        <v>907</v>
      </c>
      <c r="AV55" s="448" t="s">
        <v>385</v>
      </c>
      <c r="AW55" s="365" t="s">
        <v>386</v>
      </c>
      <c r="AX55" s="449" t="s">
        <v>387</v>
      </c>
    </row>
    <row r="56" spans="1:50" s="39" customFormat="1" ht="251.25" customHeight="1" thickBot="1" x14ac:dyDescent="0.3">
      <c r="A56" s="510"/>
      <c r="B56" s="416"/>
      <c r="C56" s="416"/>
      <c r="D56" s="419"/>
      <c r="E56" s="419"/>
      <c r="F56" s="366"/>
      <c r="G56" s="366"/>
      <c r="H56" s="366"/>
      <c r="I56" s="366"/>
      <c r="J56" s="493"/>
      <c r="K56" s="361"/>
      <c r="L56" s="361"/>
      <c r="M56" s="363"/>
      <c r="N56" s="366"/>
      <c r="O56" s="366"/>
      <c r="P56" s="385"/>
      <c r="Q56" s="385"/>
      <c r="R56" s="385"/>
      <c r="S56" s="363"/>
      <c r="T56" s="385"/>
      <c r="U56" s="366"/>
      <c r="V56" s="385"/>
      <c r="W56" s="385"/>
      <c r="X56" s="385"/>
      <c r="Y56" s="363"/>
      <c r="Z56" s="385"/>
      <c r="AA56" s="361"/>
      <c r="AB56" s="361"/>
      <c r="AC56" s="411"/>
      <c r="AD56" s="366"/>
      <c r="AE56" s="411"/>
      <c r="AF56" s="322" t="s">
        <v>581</v>
      </c>
      <c r="AG56" s="322" t="s">
        <v>582</v>
      </c>
      <c r="AH56" s="322" t="s">
        <v>780</v>
      </c>
      <c r="AI56" s="41" t="s">
        <v>583</v>
      </c>
      <c r="AJ56" s="41" t="s">
        <v>584</v>
      </c>
      <c r="AK56" s="41" t="s">
        <v>959</v>
      </c>
      <c r="AL56" s="123">
        <v>1</v>
      </c>
      <c r="AM56" s="178" t="s">
        <v>907</v>
      </c>
      <c r="AN56" s="322" t="s">
        <v>507</v>
      </c>
      <c r="AO56" s="322" t="s">
        <v>507</v>
      </c>
      <c r="AP56" s="322" t="s">
        <v>507</v>
      </c>
      <c r="AQ56" s="322" t="s">
        <v>508</v>
      </c>
      <c r="AR56" s="322" t="s">
        <v>508</v>
      </c>
      <c r="AS56" s="322"/>
      <c r="AT56" s="322"/>
      <c r="AU56" s="320"/>
      <c r="AV56" s="440"/>
      <c r="AW56" s="366"/>
      <c r="AX56" s="368"/>
    </row>
    <row r="57" spans="1:50" s="39" customFormat="1" ht="273.75" customHeight="1" thickBot="1" x14ac:dyDescent="0.3">
      <c r="A57" s="510"/>
      <c r="B57" s="417"/>
      <c r="C57" s="417"/>
      <c r="D57" s="420"/>
      <c r="E57" s="420"/>
      <c r="F57" s="357"/>
      <c r="G57" s="357"/>
      <c r="H57" s="357"/>
      <c r="I57" s="357"/>
      <c r="J57" s="494"/>
      <c r="K57" s="351"/>
      <c r="L57" s="351"/>
      <c r="M57" s="364"/>
      <c r="N57" s="357"/>
      <c r="O57" s="357"/>
      <c r="P57" s="392"/>
      <c r="Q57" s="392"/>
      <c r="R57" s="392"/>
      <c r="S57" s="364"/>
      <c r="T57" s="392"/>
      <c r="U57" s="357"/>
      <c r="V57" s="392"/>
      <c r="W57" s="392"/>
      <c r="X57" s="392"/>
      <c r="Y57" s="364"/>
      <c r="Z57" s="392"/>
      <c r="AA57" s="351"/>
      <c r="AB57" s="351"/>
      <c r="AC57" s="411"/>
      <c r="AD57" s="357"/>
      <c r="AE57" s="411"/>
      <c r="AF57" s="315" t="s">
        <v>585</v>
      </c>
      <c r="AG57" s="315" t="s">
        <v>586</v>
      </c>
      <c r="AH57" s="315" t="s">
        <v>781</v>
      </c>
      <c r="AI57" s="86" t="s">
        <v>565</v>
      </c>
      <c r="AJ57" s="86" t="s">
        <v>587</v>
      </c>
      <c r="AK57" s="41" t="s">
        <v>986</v>
      </c>
      <c r="AL57" s="123">
        <v>1</v>
      </c>
      <c r="AM57" s="178" t="s">
        <v>907</v>
      </c>
      <c r="AN57" s="322" t="s">
        <v>785</v>
      </c>
      <c r="AO57" s="322" t="s">
        <v>573</v>
      </c>
      <c r="AP57" s="322" t="s">
        <v>787</v>
      </c>
      <c r="AQ57" s="41" t="s">
        <v>426</v>
      </c>
      <c r="AR57" s="41" t="s">
        <v>147</v>
      </c>
      <c r="AS57" s="86" t="s">
        <v>962</v>
      </c>
      <c r="AT57" s="163">
        <v>1</v>
      </c>
      <c r="AU57" s="178" t="s">
        <v>907</v>
      </c>
      <c r="AV57" s="441"/>
      <c r="AW57" s="357"/>
      <c r="AX57" s="369"/>
    </row>
    <row r="58" spans="1:50" s="39" customFormat="1" ht="202.5" customHeight="1" thickBot="1" x14ac:dyDescent="0.3">
      <c r="A58" s="510"/>
      <c r="B58" s="416" t="str">
        <f>IF([5]Ficha2!$V$13="","",[5]Ficha2!$V$13)</f>
        <v xml:space="preserve">Riesgo de Gestión </v>
      </c>
      <c r="C58" s="416" t="str">
        <f>IF([5]Ficha2!$AY$24="","",[5]Ficha2!$AY$24)</f>
        <v>Operativo</v>
      </c>
      <c r="D58" s="419" t="s">
        <v>153</v>
      </c>
      <c r="E58" s="419" t="s">
        <v>193</v>
      </c>
      <c r="F58" s="366" t="str">
        <f>CONCATENATE(IF([5]Ficha2!$D$29="","",[5]Ficha2!$D$29),"
",IF([5]Ficha2!$D$30="","",[5]Ficha2!$D$30),"
",IF([5]Ficha2!$D$31="","",[5]Ficha2!$D$31),"
",IF([5]Ficha2!$D$32="","",[5]Ficha2!$D$32),"
",IF([5]Ficha2!$D$33="","",[5]Ficha2!$D$33),"
",IF([5]Ficha2!$D$34="","",[5]Ficha2!$D$34))</f>
        <v>--- Todos los Procedimientos Administrativos
0
0
0
0
0</v>
      </c>
      <c r="G58" s="366" t="str">
        <f>IF([5]Ficha2!$AD$29="","",[5]Ficha2!$AD$29)</f>
        <v>Todos los procesos en el Sistema Integrado de Gestión</v>
      </c>
      <c r="H58" s="366" t="str">
        <f>CONCATENATE(IF([5]Ficha2!$J$39="","",[5]Ficha2!$J$39),"
",IF([5]Ficha2!$J$40="","",[5]Ficha2!$J$40),"
",IF([5]Ficha2!$J$41="","",[5]Ficha2!$J$41),"
",IF([5]Ficha2!$J$42="","",[5]Ficha2!$J$42),"
",IF([5]Ficha2!$J$43="","",[5]Ficha2!$J$43),"
",IF([5]Ficha2!$J$44="","",[5]Ficha2!$J$44),"
",IF([5]Ficha2!$J$45="","",[5]Ficha2!$J$45),"
",IF([5]Ficha2!$J$46="","",[5]Ficha2!$J$46),"
",IF([5]Ficha2!$J$47="","",[5]Ficha2!$J$47),"
",IF([5]Ficha2!$J$48="","",[5]Ficha2!$J$48))</f>
        <v>Presupuesto insuficiente para dar cumplimiento al objetivo del proceso Gestión de Talento Humano. 
Inexistencia de un sofware para manejar de manera integral toda la información del Talento Humano. 
0
0
0
0
0
0
0
0</v>
      </c>
      <c r="I58" s="366" t="str">
        <f>CONCATENATE(IF([5]Ficha2!$J$51="","",[5]Ficha2!$J$51),"
",IF([5]Ficha2!$J$52="","",[5]Ficha2!$J$52),"
",IF([5]Ficha2!$J$53="","",[5]Ficha2!$J$53),"
",IF([5]Ficha2!$J$54="","",[5]Ficha2!$J$54),"
",IF([5]Ficha2!$J$55="","",[5]Ficha2!$J$55),"
",IF([5]Ficha2!$J$56="","",[5]Ficha2!$J$56),"
",IF([5]Ficha2!$J$57="","",[5]Ficha2!$J$57),"
",IF([5]Ficha2!$J$58="","",[5]Ficha2!$J$58),"
",IF([5]Ficha2!$J$59="","",[5]Ficha2!$J$59),"
",IF([5]Ficha2!$J$60="","",[5]Ficha2!$J$60))</f>
        <v>Emergencia sanitaria por COVID-19
Situaciones emocionales externas que afecten el buen desarrollo de las tareas asignadas a cada uno de los colaboradores.
Cambio Normativo.
0
0
0
0
0
0
0</v>
      </c>
      <c r="J58" s="366"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0
0
0
0
0
0
0
0
0
0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0
0
0
0
0
0
0</v>
      </c>
      <c r="K58" s="361" t="str">
        <f>IF([5]Ficha2!$J$72="","",[5]Ficha2!$J$72)</f>
        <v>Probable (4)</v>
      </c>
      <c r="L58" s="361" t="str">
        <f>IF([5]Ficha2!$J$79="","",[5]Ficha2!$J$79)</f>
        <v>Menor (2)</v>
      </c>
      <c r="M58" s="363" t="str">
        <f>IF([5]Ficha2!$AP$68="","",[5]Ficha2!$AP$68)</f>
        <v>Alta</v>
      </c>
      <c r="N58" s="366"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366" t="str">
        <f>CONCATENATE(IF([5]Ficha2!$D$87="","",[5]Ficha2!$D$87),"
",IF([5]Ficha2!$D$88="","",[5]Ficha2!$D$88),"
",IF([5]Ficha2!$D$89="","",[5]Ficha2!$D$89),"
",IF([5]Ficha2!$D$90="","",[5]Ficha2!$D$90),"
",IF([5]Ficha2!$D$91="","",[5]Ficha2!$D$91),"
",IF([5]Ficha2!$D$92="","",[5]Ficha2!$D$92),"
",IF([5]Ficha2!$D$93="","",[5]Ficha2!$D$93),"
",IF([5]Ficha2!$D$94="","",[5]Ficha2!$D$94),"
",IF([5]Ficha2!$D$95="","",[5]Ficha2!$D$95),"
",IF([5]Ficha2!$D$96="","",[5]Ficha2!$D$96))</f>
        <v>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0
0
0
0
0
0
0
0</v>
      </c>
      <c r="P58" s="385"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385"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385"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363" t="str">
        <f>IF([5]Ficha2!$AW$87="","",[5]Ficha2!$AW$87)</f>
        <v>Moderado</v>
      </c>
      <c r="T58" s="385" t="str">
        <f>IF([5]Ficha2!$AZ$87="","",[5]Ficha2!$AZ$87)</f>
        <v>No disminuye</v>
      </c>
      <c r="U58" s="356" t="s">
        <v>588</v>
      </c>
      <c r="V58" s="385"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385"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385"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363" t="str">
        <f>IF([5]Ficha2!$AW$102="","",[5]Ficha2!$AW$102)</f>
        <v>Moderado</v>
      </c>
      <c r="Z58" s="385" t="str">
        <f>IF([5]Ficha2!$AZ$102="","",[5]Ficha2!$AZ$102)</f>
        <v>No disminuye</v>
      </c>
      <c r="AA58" s="361" t="str">
        <f>IF([5]Ficha2!$J$127="","",[5]Ficha2!$J$127)</f>
        <v>Probable (4)</v>
      </c>
      <c r="AB58" s="361" t="str">
        <f>IF([5]Ficha2!$J$134="","",[5]Ficha2!$J$134)</f>
        <v>Menor (2)</v>
      </c>
      <c r="AC58" s="389" t="str">
        <f>IF([5]Ficha2!$AP$126="","",[5]Ficha2!$AP$126)</f>
        <v>Alta</v>
      </c>
      <c r="AD58" s="356" t="str">
        <f>IF([5]Ficha2!$AP$130="","",[5]Ficha2!$AP$130)</f>
        <v>Despues de la implementacion de controles el riesgo sigue en una zona de ubicación Alta, para ello se deben establecer acciones preventivas y dectectivas efectivas para asi reducir el riesgo y evitar su materializacion.</v>
      </c>
      <c r="AE58" s="389" t="s">
        <v>42</v>
      </c>
      <c r="AF58" s="322" t="s">
        <v>566</v>
      </c>
      <c r="AG58" s="322" t="s">
        <v>567</v>
      </c>
      <c r="AH58" s="322" t="s">
        <v>782</v>
      </c>
      <c r="AI58" s="41" t="s">
        <v>568</v>
      </c>
      <c r="AJ58" s="41" t="s">
        <v>569</v>
      </c>
      <c r="AK58" s="41" t="s">
        <v>960</v>
      </c>
      <c r="AL58" s="123">
        <v>1</v>
      </c>
      <c r="AM58" s="178" t="s">
        <v>907</v>
      </c>
      <c r="AN58" s="322" t="s">
        <v>788</v>
      </c>
      <c r="AO58" s="322" t="s">
        <v>570</v>
      </c>
      <c r="AP58" s="322" t="s">
        <v>851</v>
      </c>
      <c r="AQ58" s="41" t="s">
        <v>572</v>
      </c>
      <c r="AR58" s="41" t="s">
        <v>416</v>
      </c>
      <c r="AS58" s="41" t="s">
        <v>963</v>
      </c>
      <c r="AT58" s="123">
        <v>1</v>
      </c>
      <c r="AU58" s="178" t="s">
        <v>907</v>
      </c>
      <c r="AV58" s="439" t="s">
        <v>987</v>
      </c>
      <c r="AW58" s="356" t="s">
        <v>388</v>
      </c>
      <c r="AX58" s="367" t="s">
        <v>389</v>
      </c>
    </row>
    <row r="59" spans="1:50" s="39" customFormat="1" ht="196.5" customHeight="1" thickBot="1" x14ac:dyDescent="0.3">
      <c r="A59" s="461"/>
      <c r="B59" s="455"/>
      <c r="C59" s="455"/>
      <c r="D59" s="456"/>
      <c r="E59" s="456"/>
      <c r="F59" s="388"/>
      <c r="G59" s="388"/>
      <c r="H59" s="388"/>
      <c r="I59" s="388"/>
      <c r="J59" s="388"/>
      <c r="K59" s="447"/>
      <c r="L59" s="447"/>
      <c r="M59" s="387"/>
      <c r="N59" s="388"/>
      <c r="O59" s="388"/>
      <c r="P59" s="386"/>
      <c r="Q59" s="386"/>
      <c r="R59" s="386"/>
      <c r="S59" s="387"/>
      <c r="T59" s="386"/>
      <c r="U59" s="388"/>
      <c r="V59" s="386"/>
      <c r="W59" s="386"/>
      <c r="X59" s="386"/>
      <c r="Y59" s="387"/>
      <c r="Z59" s="386"/>
      <c r="AA59" s="447"/>
      <c r="AB59" s="447"/>
      <c r="AC59" s="390"/>
      <c r="AD59" s="388"/>
      <c r="AE59" s="390"/>
      <c r="AF59" s="313" t="s">
        <v>564</v>
      </c>
      <c r="AG59" s="313" t="s">
        <v>816</v>
      </c>
      <c r="AH59" s="313" t="s">
        <v>783</v>
      </c>
      <c r="AI59" s="327" t="s">
        <v>565</v>
      </c>
      <c r="AJ59" s="327" t="s">
        <v>506</v>
      </c>
      <c r="AK59" s="42" t="s">
        <v>961</v>
      </c>
      <c r="AL59" s="125">
        <v>1</v>
      </c>
      <c r="AM59" s="178" t="s">
        <v>907</v>
      </c>
      <c r="AN59" s="313" t="s">
        <v>789</v>
      </c>
      <c r="AO59" s="313" t="s">
        <v>571</v>
      </c>
      <c r="AP59" s="313" t="s">
        <v>852</v>
      </c>
      <c r="AQ59" s="327" t="s">
        <v>426</v>
      </c>
      <c r="AR59" s="100" t="s">
        <v>147</v>
      </c>
      <c r="AS59" s="42" t="s">
        <v>964</v>
      </c>
      <c r="AT59" s="125">
        <v>1</v>
      </c>
      <c r="AU59" s="178" t="s">
        <v>907</v>
      </c>
      <c r="AV59" s="443"/>
      <c r="AW59" s="388"/>
      <c r="AX59" s="442"/>
    </row>
    <row r="60" spans="1:50" s="79" customFormat="1" ht="12.95" customHeight="1" thickBot="1" x14ac:dyDescent="0.3">
      <c r="AK60" s="151"/>
      <c r="AL60" s="122"/>
      <c r="AM60" s="177"/>
      <c r="AS60" s="151"/>
      <c r="AT60" s="122"/>
      <c r="AU60" s="177"/>
      <c r="AV60" s="114"/>
      <c r="AX60" s="115"/>
    </row>
    <row r="61" spans="1:50" s="39" customFormat="1" ht="162" customHeight="1" thickBot="1" x14ac:dyDescent="0.3">
      <c r="A61" s="458" t="s">
        <v>137</v>
      </c>
      <c r="B61" s="431" t="s">
        <v>47</v>
      </c>
      <c r="C61" s="525" t="s">
        <v>111</v>
      </c>
      <c r="D61" s="523" t="s">
        <v>101</v>
      </c>
      <c r="E61" s="501" t="s">
        <v>182</v>
      </c>
      <c r="F61" s="365" t="s">
        <v>90</v>
      </c>
      <c r="G61" s="365" t="s">
        <v>133</v>
      </c>
      <c r="H61" s="365" t="s">
        <v>399</v>
      </c>
      <c r="I61" s="365" t="s">
        <v>322</v>
      </c>
      <c r="J61" s="365" t="s">
        <v>198</v>
      </c>
      <c r="K61" s="350" t="s">
        <v>138</v>
      </c>
      <c r="L61" s="350" t="s">
        <v>65</v>
      </c>
      <c r="M61" s="362" t="s">
        <v>117</v>
      </c>
      <c r="N61" s="431"/>
      <c r="O61" s="365" t="s">
        <v>199</v>
      </c>
      <c r="P61" s="431" t="s">
        <v>104</v>
      </c>
      <c r="Q61" s="431" t="s">
        <v>104</v>
      </c>
      <c r="R61" s="431" t="s">
        <v>104</v>
      </c>
      <c r="S61" s="362" t="s">
        <v>57</v>
      </c>
      <c r="T61" s="431" t="s">
        <v>58</v>
      </c>
      <c r="U61" s="365" t="s">
        <v>323</v>
      </c>
      <c r="V61" s="431" t="s">
        <v>104</v>
      </c>
      <c r="W61" s="431" t="s">
        <v>104</v>
      </c>
      <c r="X61" s="431" t="s">
        <v>104</v>
      </c>
      <c r="Y61" s="362" t="s">
        <v>57</v>
      </c>
      <c r="Z61" s="431" t="s">
        <v>58</v>
      </c>
      <c r="AA61" s="431" t="s">
        <v>53</v>
      </c>
      <c r="AB61" s="431" t="s">
        <v>65</v>
      </c>
      <c r="AC61" s="450" t="str">
        <f>IF([5]Ficha2!$AP$126="","",[5]Ficha2!$AP$126)</f>
        <v>Alta</v>
      </c>
      <c r="AD61" s="365" t="s">
        <v>139</v>
      </c>
      <c r="AE61" s="450" t="s">
        <v>42</v>
      </c>
      <c r="AF61" s="527" t="s">
        <v>78</v>
      </c>
      <c r="AG61" s="527" t="s">
        <v>78</v>
      </c>
      <c r="AH61" s="527" t="s">
        <v>78</v>
      </c>
      <c r="AI61" s="527" t="s">
        <v>78</v>
      </c>
      <c r="AJ61" s="527" t="s">
        <v>78</v>
      </c>
      <c r="AK61" s="527"/>
      <c r="AL61" s="527"/>
      <c r="AM61" s="453"/>
      <c r="AN61" s="98" t="s">
        <v>556</v>
      </c>
      <c r="AO61" s="314" t="s">
        <v>396</v>
      </c>
      <c r="AP61" s="314" t="s">
        <v>791</v>
      </c>
      <c r="AQ61" s="314" t="s">
        <v>397</v>
      </c>
      <c r="AR61" s="81" t="s">
        <v>398</v>
      </c>
      <c r="AS61" s="220" t="s">
        <v>988</v>
      </c>
      <c r="AT61" s="153">
        <v>1</v>
      </c>
      <c r="AU61" s="221" t="s">
        <v>907</v>
      </c>
      <c r="AV61" s="331" t="s">
        <v>109</v>
      </c>
      <c r="AW61" s="323" t="s">
        <v>109</v>
      </c>
      <c r="AX61" s="329" t="s">
        <v>109</v>
      </c>
    </row>
    <row r="62" spans="1:50" s="39" customFormat="1" ht="156" customHeight="1" thickBot="1" x14ac:dyDescent="0.3">
      <c r="A62" s="540"/>
      <c r="B62" s="392"/>
      <c r="C62" s="526"/>
      <c r="D62" s="524"/>
      <c r="E62" s="497"/>
      <c r="F62" s="357"/>
      <c r="G62" s="357"/>
      <c r="H62" s="357"/>
      <c r="I62" s="357"/>
      <c r="J62" s="357"/>
      <c r="K62" s="351"/>
      <c r="L62" s="351"/>
      <c r="M62" s="364"/>
      <c r="N62" s="392"/>
      <c r="O62" s="357"/>
      <c r="P62" s="392"/>
      <c r="Q62" s="392"/>
      <c r="R62" s="392"/>
      <c r="S62" s="364"/>
      <c r="T62" s="392"/>
      <c r="U62" s="357"/>
      <c r="V62" s="392"/>
      <c r="W62" s="392"/>
      <c r="X62" s="392"/>
      <c r="Y62" s="364"/>
      <c r="Z62" s="392"/>
      <c r="AA62" s="392"/>
      <c r="AB62" s="392"/>
      <c r="AC62" s="355"/>
      <c r="AD62" s="357"/>
      <c r="AE62" s="355"/>
      <c r="AF62" s="528"/>
      <c r="AG62" s="528"/>
      <c r="AH62" s="528"/>
      <c r="AI62" s="528"/>
      <c r="AJ62" s="528"/>
      <c r="AK62" s="528"/>
      <c r="AL62" s="528"/>
      <c r="AM62" s="454"/>
      <c r="AN62" s="99" t="s">
        <v>557</v>
      </c>
      <c r="AO62" s="322" t="s">
        <v>400</v>
      </c>
      <c r="AP62" s="322" t="s">
        <v>792</v>
      </c>
      <c r="AQ62" s="322" t="s">
        <v>195</v>
      </c>
      <c r="AR62" s="75" t="s">
        <v>196</v>
      </c>
      <c r="AS62" s="155" t="s">
        <v>989</v>
      </c>
      <c r="AT62" s="333">
        <v>1</v>
      </c>
      <c r="AU62" s="221" t="s">
        <v>907</v>
      </c>
      <c r="AV62" s="317"/>
      <c r="AW62" s="315"/>
      <c r="AX62" s="316"/>
    </row>
    <row r="63" spans="1:50" s="39" customFormat="1" ht="148.5" customHeight="1" thickBot="1" x14ac:dyDescent="0.3">
      <c r="A63" s="459"/>
      <c r="B63" s="322" t="s">
        <v>47</v>
      </c>
      <c r="C63" s="324" t="s">
        <v>144</v>
      </c>
      <c r="D63" s="47" t="s">
        <v>101</v>
      </c>
      <c r="E63" s="47" t="s">
        <v>324</v>
      </c>
      <c r="F63" s="322" t="s">
        <v>90</v>
      </c>
      <c r="G63" s="322" t="s">
        <v>133</v>
      </c>
      <c r="H63" s="322" t="s">
        <v>325</v>
      </c>
      <c r="I63" s="322" t="s">
        <v>109</v>
      </c>
      <c r="J63" s="322" t="s">
        <v>326</v>
      </c>
      <c r="K63" s="325" t="s">
        <v>53</v>
      </c>
      <c r="L63" s="325" t="s">
        <v>65</v>
      </c>
      <c r="M63" s="321" t="s">
        <v>117</v>
      </c>
      <c r="N63" s="322" t="s">
        <v>327</v>
      </c>
      <c r="O63" s="322" t="s">
        <v>328</v>
      </c>
      <c r="P63" s="321" t="s">
        <v>200</v>
      </c>
      <c r="Q63" s="321" t="s">
        <v>200</v>
      </c>
      <c r="R63" s="321" t="s">
        <v>200</v>
      </c>
      <c r="S63" s="321" t="s">
        <v>57</v>
      </c>
      <c r="T63" s="321" t="s">
        <v>58</v>
      </c>
      <c r="U63" s="322" t="s">
        <v>329</v>
      </c>
      <c r="V63" s="321" t="s">
        <v>200</v>
      </c>
      <c r="W63" s="321" t="s">
        <v>200</v>
      </c>
      <c r="X63" s="321" t="s">
        <v>200</v>
      </c>
      <c r="Y63" s="321" t="s">
        <v>57</v>
      </c>
      <c r="Z63" s="321" t="s">
        <v>58</v>
      </c>
      <c r="AA63" s="321" t="s">
        <v>53</v>
      </c>
      <c r="AB63" s="321" t="s">
        <v>65</v>
      </c>
      <c r="AC63" s="334" t="str">
        <f>IF([5]Ficha2!$AP$126="","",[5]Ficha2!$AP$126)</f>
        <v>Alta</v>
      </c>
      <c r="AD63" s="322" t="s">
        <v>155</v>
      </c>
      <c r="AE63" s="334" t="s">
        <v>42</v>
      </c>
      <c r="AF63" s="322" t="s">
        <v>555</v>
      </c>
      <c r="AG63" s="322" t="s">
        <v>555</v>
      </c>
      <c r="AH63" s="322" t="s">
        <v>555</v>
      </c>
      <c r="AI63" s="322" t="s">
        <v>555</v>
      </c>
      <c r="AJ63" s="322" t="s">
        <v>555</v>
      </c>
      <c r="AK63" s="322"/>
      <c r="AL63" s="322"/>
      <c r="AM63" s="318"/>
      <c r="AN63" s="322" t="s">
        <v>793</v>
      </c>
      <c r="AO63" s="322" t="s">
        <v>330</v>
      </c>
      <c r="AP63" s="322" t="s">
        <v>194</v>
      </c>
      <c r="AQ63" s="322" t="s">
        <v>195</v>
      </c>
      <c r="AR63" s="75" t="s">
        <v>196</v>
      </c>
      <c r="AS63" s="324" t="s">
        <v>958</v>
      </c>
      <c r="AT63" s="156">
        <v>1</v>
      </c>
      <c r="AU63" s="221" t="s">
        <v>907</v>
      </c>
      <c r="AV63" s="332" t="s">
        <v>109</v>
      </c>
      <c r="AW63" s="322" t="s">
        <v>109</v>
      </c>
      <c r="AX63" s="330" t="s">
        <v>109</v>
      </c>
    </row>
    <row r="64" spans="1:50" s="39" customFormat="1" ht="203.25" customHeight="1" thickBot="1" x14ac:dyDescent="0.3">
      <c r="A64" s="461"/>
      <c r="B64" s="8" t="s">
        <v>47</v>
      </c>
      <c r="C64" s="8" t="s">
        <v>111</v>
      </c>
      <c r="D64" s="48" t="s">
        <v>142</v>
      </c>
      <c r="E64" s="48" t="s">
        <v>331</v>
      </c>
      <c r="F64" s="8" t="s">
        <v>90</v>
      </c>
      <c r="G64" s="8" t="s">
        <v>133</v>
      </c>
      <c r="H64" s="8" t="s">
        <v>558</v>
      </c>
      <c r="I64" s="8" t="s">
        <v>109</v>
      </c>
      <c r="J64" s="8" t="s">
        <v>559</v>
      </c>
      <c r="K64" s="19" t="s">
        <v>53</v>
      </c>
      <c r="L64" s="19" t="s">
        <v>65</v>
      </c>
      <c r="M64" s="319" t="s">
        <v>117</v>
      </c>
      <c r="N64" s="8" t="s">
        <v>98</v>
      </c>
      <c r="O64" s="8" t="s">
        <v>560</v>
      </c>
      <c r="P64" s="9" t="s">
        <v>561</v>
      </c>
      <c r="Q64" s="9" t="s">
        <v>562</v>
      </c>
      <c r="R64" s="9" t="s">
        <v>561</v>
      </c>
      <c r="S64" s="319" t="s">
        <v>63</v>
      </c>
      <c r="T64" s="9" t="s">
        <v>96</v>
      </c>
      <c r="U64" s="8" t="s">
        <v>563</v>
      </c>
      <c r="V64" s="9" t="s">
        <v>200</v>
      </c>
      <c r="W64" s="9" t="s">
        <v>200</v>
      </c>
      <c r="X64" s="9" t="s">
        <v>200</v>
      </c>
      <c r="Y64" s="319" t="s">
        <v>57</v>
      </c>
      <c r="Z64" s="9" t="s">
        <v>58</v>
      </c>
      <c r="AA64" s="9" t="s">
        <v>53</v>
      </c>
      <c r="AB64" s="9" t="s">
        <v>65</v>
      </c>
      <c r="AC64" s="27" t="str">
        <f>IF([5]Ficha2!$AP$126="","",[5]Ficha2!$AP$126)</f>
        <v>Alta</v>
      </c>
      <c r="AD64" s="8" t="s">
        <v>155</v>
      </c>
      <c r="AE64" s="27" t="s">
        <v>42</v>
      </c>
      <c r="AF64" s="37" t="s">
        <v>790</v>
      </c>
      <c r="AG64" s="8" t="s">
        <v>332</v>
      </c>
      <c r="AH64" s="8" t="s">
        <v>333</v>
      </c>
      <c r="AI64" s="8" t="s">
        <v>195</v>
      </c>
      <c r="AJ64" s="8" t="s">
        <v>196</v>
      </c>
      <c r="AK64" s="157" t="s">
        <v>990</v>
      </c>
      <c r="AL64" s="158">
        <v>1</v>
      </c>
      <c r="AM64" s="219" t="s">
        <v>907</v>
      </c>
      <c r="AN64" s="8" t="s">
        <v>794</v>
      </c>
      <c r="AO64" s="8" t="s">
        <v>197</v>
      </c>
      <c r="AP64" s="8" t="s">
        <v>334</v>
      </c>
      <c r="AQ64" s="8" t="s">
        <v>140</v>
      </c>
      <c r="AR64" s="76" t="s">
        <v>141</v>
      </c>
      <c r="AS64" s="157" t="s">
        <v>991</v>
      </c>
      <c r="AT64" s="158">
        <v>1</v>
      </c>
      <c r="AU64" s="221" t="s">
        <v>907</v>
      </c>
      <c r="AV64" s="71" t="s">
        <v>109</v>
      </c>
      <c r="AW64" s="8" t="s">
        <v>109</v>
      </c>
      <c r="AX64" s="10" t="s">
        <v>109</v>
      </c>
    </row>
    <row r="65" spans="1:50" s="79" customFormat="1" ht="12.95" customHeight="1" thickBot="1" x14ac:dyDescent="0.3">
      <c r="AK65" s="151"/>
      <c r="AL65" s="122"/>
      <c r="AM65" s="177"/>
      <c r="AS65" s="151"/>
      <c r="AT65" s="122"/>
      <c r="AU65" s="177"/>
      <c r="AV65" s="114"/>
      <c r="AX65" s="115"/>
    </row>
    <row r="66" spans="1:50" s="39" customFormat="1" ht="190.5" customHeight="1" x14ac:dyDescent="0.25">
      <c r="A66" s="458" t="s">
        <v>143</v>
      </c>
      <c r="B66" s="365" t="s">
        <v>47</v>
      </c>
      <c r="C66" s="365" t="s">
        <v>144</v>
      </c>
      <c r="D66" s="501" t="s">
        <v>89</v>
      </c>
      <c r="E66" s="501" t="s">
        <v>201</v>
      </c>
      <c r="F66" s="365" t="s">
        <v>107</v>
      </c>
      <c r="G66" s="365" t="s">
        <v>113</v>
      </c>
      <c r="H66" s="365" t="s">
        <v>207</v>
      </c>
      <c r="I66" s="365" t="s">
        <v>208</v>
      </c>
      <c r="J66" s="365" t="s">
        <v>523</v>
      </c>
      <c r="K66" s="350" t="s">
        <v>53</v>
      </c>
      <c r="L66" s="350" t="s">
        <v>54</v>
      </c>
      <c r="M66" s="362" t="s">
        <v>55</v>
      </c>
      <c r="N66" s="365" t="s">
        <v>145</v>
      </c>
      <c r="O66" s="365" t="s">
        <v>220</v>
      </c>
      <c r="P66" s="431" t="s">
        <v>94</v>
      </c>
      <c r="Q66" s="431" t="s">
        <v>85</v>
      </c>
      <c r="R66" s="431" t="s">
        <v>94</v>
      </c>
      <c r="S66" s="362" t="s">
        <v>95</v>
      </c>
      <c r="T66" s="431" t="s">
        <v>96</v>
      </c>
      <c r="U66" s="365" t="s">
        <v>224</v>
      </c>
      <c r="V66" s="431" t="s">
        <v>104</v>
      </c>
      <c r="W66" s="431" t="s">
        <v>104</v>
      </c>
      <c r="X66" s="431" t="s">
        <v>104</v>
      </c>
      <c r="Y66" s="362" t="s">
        <v>57</v>
      </c>
      <c r="Z66" s="431" t="s">
        <v>58</v>
      </c>
      <c r="AA66" s="350" t="s">
        <v>53</v>
      </c>
      <c r="AB66" s="350" t="s">
        <v>83</v>
      </c>
      <c r="AC66" s="433" t="str">
        <f>IF([4]Ficha3!$AP$126="","",[4]Ficha3!$AP$126)</f>
        <v>Moderada</v>
      </c>
      <c r="AD66" s="365" t="s">
        <v>229</v>
      </c>
      <c r="AE66" s="433" t="s">
        <v>42</v>
      </c>
      <c r="AF66" s="300" t="s">
        <v>516</v>
      </c>
      <c r="AG66" s="300" t="s">
        <v>517</v>
      </c>
      <c r="AH66" s="300" t="s">
        <v>795</v>
      </c>
      <c r="AI66" s="300" t="s">
        <v>511</v>
      </c>
      <c r="AJ66" s="300" t="s">
        <v>448</v>
      </c>
      <c r="AK66" s="302" t="s">
        <v>925</v>
      </c>
      <c r="AL66" s="124">
        <v>1</v>
      </c>
      <c r="AM66" s="178" t="s">
        <v>949</v>
      </c>
      <c r="AN66" s="300" t="s">
        <v>540</v>
      </c>
      <c r="AO66" s="300" t="s">
        <v>540</v>
      </c>
      <c r="AP66" s="300" t="s">
        <v>540</v>
      </c>
      <c r="AQ66" s="302" t="s">
        <v>508</v>
      </c>
      <c r="AR66" s="302" t="s">
        <v>508</v>
      </c>
      <c r="AS66" s="300"/>
      <c r="AT66" s="300"/>
      <c r="AU66" s="303"/>
      <c r="AV66" s="448" t="s">
        <v>235</v>
      </c>
      <c r="AW66" s="365" t="s">
        <v>236</v>
      </c>
      <c r="AX66" s="449" t="s">
        <v>237</v>
      </c>
    </row>
    <row r="67" spans="1:50" s="39" customFormat="1" ht="195" customHeight="1" thickBot="1" x14ac:dyDescent="0.3">
      <c r="A67" s="540"/>
      <c r="B67" s="357"/>
      <c r="C67" s="357"/>
      <c r="D67" s="497"/>
      <c r="E67" s="497"/>
      <c r="F67" s="357"/>
      <c r="G67" s="357"/>
      <c r="H67" s="357"/>
      <c r="I67" s="357"/>
      <c r="J67" s="357"/>
      <c r="K67" s="351"/>
      <c r="L67" s="351"/>
      <c r="M67" s="364"/>
      <c r="N67" s="357"/>
      <c r="O67" s="357"/>
      <c r="P67" s="392"/>
      <c r="Q67" s="392"/>
      <c r="R67" s="392"/>
      <c r="S67" s="364"/>
      <c r="T67" s="392"/>
      <c r="U67" s="357"/>
      <c r="V67" s="392"/>
      <c r="W67" s="392"/>
      <c r="X67" s="392"/>
      <c r="Y67" s="364"/>
      <c r="Z67" s="392"/>
      <c r="AA67" s="351"/>
      <c r="AB67" s="351"/>
      <c r="AC67" s="434"/>
      <c r="AD67" s="357"/>
      <c r="AE67" s="434"/>
      <c r="AF67" s="301" t="s">
        <v>520</v>
      </c>
      <c r="AG67" s="301" t="s">
        <v>521</v>
      </c>
      <c r="AH67" s="301" t="s">
        <v>796</v>
      </c>
      <c r="AI67" s="301" t="s">
        <v>522</v>
      </c>
      <c r="AJ67" s="301" t="s">
        <v>518</v>
      </c>
      <c r="AK67" s="296" t="s">
        <v>992</v>
      </c>
      <c r="AL67" s="163">
        <v>1</v>
      </c>
      <c r="AM67" s="180" t="s">
        <v>1023</v>
      </c>
      <c r="AN67" s="301" t="s">
        <v>797</v>
      </c>
      <c r="AO67" s="301" t="s">
        <v>233</v>
      </c>
      <c r="AP67" s="301" t="s">
        <v>234</v>
      </c>
      <c r="AQ67" s="301" t="s">
        <v>146</v>
      </c>
      <c r="AR67" s="301" t="s">
        <v>147</v>
      </c>
      <c r="AS67" s="340"/>
      <c r="AT67" s="163"/>
      <c r="AU67" s="180" t="s">
        <v>935</v>
      </c>
      <c r="AV67" s="441"/>
      <c r="AW67" s="357"/>
      <c r="AX67" s="369"/>
    </row>
    <row r="68" spans="1:50" s="39" customFormat="1" ht="188.25" customHeight="1" thickBot="1" x14ac:dyDescent="0.3">
      <c r="A68" s="459"/>
      <c r="B68" s="356" t="s">
        <v>47</v>
      </c>
      <c r="C68" s="356" t="s">
        <v>144</v>
      </c>
      <c r="D68" s="495" t="s">
        <v>80</v>
      </c>
      <c r="E68" s="495" t="s">
        <v>202</v>
      </c>
      <c r="F68" s="356" t="s">
        <v>107</v>
      </c>
      <c r="G68" s="356" t="s">
        <v>113</v>
      </c>
      <c r="H68" s="356" t="s">
        <v>209</v>
      </c>
      <c r="I68" s="356" t="s">
        <v>210</v>
      </c>
      <c r="J68" s="356" t="s">
        <v>228</v>
      </c>
      <c r="K68" s="424" t="s">
        <v>53</v>
      </c>
      <c r="L68" s="424" t="s">
        <v>54</v>
      </c>
      <c r="M68" s="438" t="s">
        <v>55</v>
      </c>
      <c r="N68" s="356" t="s">
        <v>148</v>
      </c>
      <c r="O68" s="356" t="s">
        <v>221</v>
      </c>
      <c r="P68" s="391" t="s">
        <v>94</v>
      </c>
      <c r="Q68" s="391" t="s">
        <v>85</v>
      </c>
      <c r="R68" s="391" t="s">
        <v>94</v>
      </c>
      <c r="S68" s="438" t="s">
        <v>95</v>
      </c>
      <c r="T68" s="391" t="s">
        <v>96</v>
      </c>
      <c r="U68" s="356" t="s">
        <v>225</v>
      </c>
      <c r="V68" s="391" t="s">
        <v>132</v>
      </c>
      <c r="W68" s="391" t="s">
        <v>104</v>
      </c>
      <c r="X68" s="391" t="s">
        <v>132</v>
      </c>
      <c r="Y68" s="438" t="s">
        <v>95</v>
      </c>
      <c r="Z68" s="391" t="s">
        <v>96</v>
      </c>
      <c r="AA68" s="424" t="s">
        <v>53</v>
      </c>
      <c r="AB68" s="424" t="s">
        <v>54</v>
      </c>
      <c r="AC68" s="435" t="s">
        <v>55</v>
      </c>
      <c r="AD68" s="356" t="s">
        <v>230</v>
      </c>
      <c r="AE68" s="435" t="s">
        <v>42</v>
      </c>
      <c r="AF68" s="301" t="s">
        <v>524</v>
      </c>
      <c r="AG68" s="301" t="s">
        <v>525</v>
      </c>
      <c r="AH68" s="301" t="s">
        <v>798</v>
      </c>
      <c r="AI68" s="301" t="s">
        <v>526</v>
      </c>
      <c r="AJ68" s="301" t="s">
        <v>527</v>
      </c>
      <c r="AK68" s="301" t="s">
        <v>926</v>
      </c>
      <c r="AL68" s="123">
        <v>1</v>
      </c>
      <c r="AM68" s="178" t="s">
        <v>1024</v>
      </c>
      <c r="AN68" s="301" t="s">
        <v>507</v>
      </c>
      <c r="AO68" s="301" t="s">
        <v>507</v>
      </c>
      <c r="AP68" s="301" t="s">
        <v>507</v>
      </c>
      <c r="AQ68" s="301" t="s">
        <v>508</v>
      </c>
      <c r="AR68" s="301" t="s">
        <v>508</v>
      </c>
      <c r="AS68" s="301"/>
      <c r="AT68" s="301"/>
      <c r="AU68" s="298"/>
      <c r="AV68" s="439" t="s">
        <v>238</v>
      </c>
      <c r="AW68" s="356" t="s">
        <v>239</v>
      </c>
      <c r="AX68" s="367" t="s">
        <v>240</v>
      </c>
    </row>
    <row r="69" spans="1:50" s="39" customFormat="1" ht="154.5" customHeight="1" thickBot="1" x14ac:dyDescent="0.3">
      <c r="A69" s="459"/>
      <c r="B69" s="366"/>
      <c r="C69" s="366"/>
      <c r="D69" s="496"/>
      <c r="E69" s="496"/>
      <c r="F69" s="366"/>
      <c r="G69" s="366"/>
      <c r="H69" s="366"/>
      <c r="I69" s="366"/>
      <c r="J69" s="366"/>
      <c r="K69" s="361"/>
      <c r="L69" s="361"/>
      <c r="M69" s="363"/>
      <c r="N69" s="366"/>
      <c r="O69" s="366"/>
      <c r="P69" s="385"/>
      <c r="Q69" s="385"/>
      <c r="R69" s="385"/>
      <c r="S69" s="363"/>
      <c r="T69" s="385"/>
      <c r="U69" s="366"/>
      <c r="V69" s="385"/>
      <c r="W69" s="385"/>
      <c r="X69" s="385"/>
      <c r="Y69" s="363"/>
      <c r="Z69" s="385"/>
      <c r="AA69" s="361"/>
      <c r="AB69" s="361"/>
      <c r="AC69" s="436"/>
      <c r="AD69" s="366"/>
      <c r="AE69" s="436"/>
      <c r="AF69" s="301" t="s">
        <v>528</v>
      </c>
      <c r="AG69" s="301" t="s">
        <v>529</v>
      </c>
      <c r="AH69" s="301" t="s">
        <v>799</v>
      </c>
      <c r="AI69" s="301" t="s">
        <v>530</v>
      </c>
      <c r="AJ69" s="301" t="s">
        <v>484</v>
      </c>
      <c r="AK69" s="301" t="s">
        <v>929</v>
      </c>
      <c r="AL69" s="123">
        <v>1</v>
      </c>
      <c r="AM69" s="178" t="s">
        <v>1024</v>
      </c>
      <c r="AN69" s="301" t="s">
        <v>507</v>
      </c>
      <c r="AO69" s="301" t="s">
        <v>507</v>
      </c>
      <c r="AP69" s="301" t="s">
        <v>507</v>
      </c>
      <c r="AQ69" s="301" t="s">
        <v>508</v>
      </c>
      <c r="AR69" s="301" t="s">
        <v>508</v>
      </c>
      <c r="AS69" s="301"/>
      <c r="AT69" s="301"/>
      <c r="AU69" s="298"/>
      <c r="AV69" s="440"/>
      <c r="AW69" s="366"/>
      <c r="AX69" s="368"/>
    </row>
    <row r="70" spans="1:50" s="39" customFormat="1" ht="293.25" customHeight="1" x14ac:dyDescent="0.25">
      <c r="A70" s="459"/>
      <c r="B70" s="357"/>
      <c r="C70" s="357"/>
      <c r="D70" s="497"/>
      <c r="E70" s="497"/>
      <c r="F70" s="357"/>
      <c r="G70" s="357"/>
      <c r="H70" s="357"/>
      <c r="I70" s="357"/>
      <c r="J70" s="357"/>
      <c r="K70" s="351"/>
      <c r="L70" s="351"/>
      <c r="M70" s="364"/>
      <c r="N70" s="357"/>
      <c r="O70" s="357"/>
      <c r="P70" s="392"/>
      <c r="Q70" s="392"/>
      <c r="R70" s="392"/>
      <c r="S70" s="364"/>
      <c r="T70" s="392"/>
      <c r="U70" s="357"/>
      <c r="V70" s="392"/>
      <c r="W70" s="392"/>
      <c r="X70" s="392"/>
      <c r="Y70" s="364"/>
      <c r="Z70" s="392"/>
      <c r="AA70" s="351"/>
      <c r="AB70" s="351"/>
      <c r="AC70" s="437"/>
      <c r="AD70" s="357"/>
      <c r="AE70" s="437"/>
      <c r="AF70" s="301" t="s">
        <v>531</v>
      </c>
      <c r="AG70" s="301" t="s">
        <v>532</v>
      </c>
      <c r="AH70" s="301" t="s">
        <v>800</v>
      </c>
      <c r="AI70" s="301" t="s">
        <v>146</v>
      </c>
      <c r="AJ70" s="301" t="s">
        <v>147</v>
      </c>
      <c r="AK70" s="301" t="s">
        <v>993</v>
      </c>
      <c r="AL70" s="123">
        <v>1</v>
      </c>
      <c r="AM70" s="178" t="s">
        <v>1025</v>
      </c>
      <c r="AN70" s="301" t="s">
        <v>507</v>
      </c>
      <c r="AO70" s="301" t="s">
        <v>507</v>
      </c>
      <c r="AP70" s="301" t="s">
        <v>507</v>
      </c>
      <c r="AQ70" s="301" t="s">
        <v>508</v>
      </c>
      <c r="AR70" s="301" t="s">
        <v>508</v>
      </c>
      <c r="AS70" s="301"/>
      <c r="AT70" s="301"/>
      <c r="AU70" s="298"/>
      <c r="AV70" s="441"/>
      <c r="AW70" s="357"/>
      <c r="AX70" s="369"/>
    </row>
    <row r="71" spans="1:50" s="39" customFormat="1" ht="129.94999999999999" customHeight="1" thickBot="1" x14ac:dyDescent="0.3">
      <c r="A71" s="459"/>
      <c r="B71" s="356" t="s">
        <v>47</v>
      </c>
      <c r="C71" s="356" t="s">
        <v>144</v>
      </c>
      <c r="D71" s="495" t="s">
        <v>112</v>
      </c>
      <c r="E71" s="495" t="s">
        <v>203</v>
      </c>
      <c r="F71" s="356" t="s">
        <v>149</v>
      </c>
      <c r="G71" s="356" t="s">
        <v>113</v>
      </c>
      <c r="H71" s="356" t="s">
        <v>364</v>
      </c>
      <c r="I71" s="356" t="s">
        <v>205</v>
      </c>
      <c r="J71" s="498" t="s">
        <v>206</v>
      </c>
      <c r="K71" s="424" t="s">
        <v>116</v>
      </c>
      <c r="L71" s="424" t="s">
        <v>54</v>
      </c>
      <c r="M71" s="438" t="s">
        <v>55</v>
      </c>
      <c r="N71" s="356" t="s">
        <v>145</v>
      </c>
      <c r="O71" s="356" t="s">
        <v>222</v>
      </c>
      <c r="P71" s="391" t="s">
        <v>94</v>
      </c>
      <c r="Q71" s="391" t="s">
        <v>150</v>
      </c>
      <c r="R71" s="391" t="s">
        <v>94</v>
      </c>
      <c r="S71" s="438" t="s">
        <v>95</v>
      </c>
      <c r="T71" s="391" t="s">
        <v>96</v>
      </c>
      <c r="U71" s="356" t="s">
        <v>226</v>
      </c>
      <c r="V71" s="391" t="s">
        <v>132</v>
      </c>
      <c r="W71" s="391" t="s">
        <v>97</v>
      </c>
      <c r="X71" s="391" t="s">
        <v>132</v>
      </c>
      <c r="Y71" s="438" t="s">
        <v>95</v>
      </c>
      <c r="Z71" s="391" t="s">
        <v>96</v>
      </c>
      <c r="AA71" s="424" t="s">
        <v>116</v>
      </c>
      <c r="AB71" s="424" t="s">
        <v>54</v>
      </c>
      <c r="AC71" s="435" t="s">
        <v>55</v>
      </c>
      <c r="AD71" s="356" t="s">
        <v>231</v>
      </c>
      <c r="AE71" s="435" t="s">
        <v>42</v>
      </c>
      <c r="AF71" s="301" t="s">
        <v>541</v>
      </c>
      <c r="AG71" s="301" t="s">
        <v>542</v>
      </c>
      <c r="AH71" s="301" t="s">
        <v>801</v>
      </c>
      <c r="AI71" s="301" t="s">
        <v>543</v>
      </c>
      <c r="AJ71" s="301" t="s">
        <v>544</v>
      </c>
      <c r="AK71" s="310" t="s">
        <v>930</v>
      </c>
      <c r="AL71" s="123">
        <v>1</v>
      </c>
      <c r="AM71" s="180" t="s">
        <v>1026</v>
      </c>
      <c r="AN71" s="301" t="s">
        <v>507</v>
      </c>
      <c r="AO71" s="301" t="s">
        <v>507</v>
      </c>
      <c r="AP71" s="301" t="s">
        <v>507</v>
      </c>
      <c r="AQ71" s="301" t="s">
        <v>508</v>
      </c>
      <c r="AR71" s="301" t="s">
        <v>508</v>
      </c>
      <c r="AS71" s="301"/>
      <c r="AT71" s="301"/>
      <c r="AU71" s="298"/>
      <c r="AV71" s="432" t="s">
        <v>241</v>
      </c>
      <c r="AW71" s="412" t="s">
        <v>242</v>
      </c>
      <c r="AX71" s="445" t="s">
        <v>243</v>
      </c>
    </row>
    <row r="72" spans="1:50" s="39" customFormat="1" ht="390.75" customHeight="1" x14ac:dyDescent="0.25">
      <c r="A72" s="460"/>
      <c r="B72" s="366"/>
      <c r="C72" s="366"/>
      <c r="D72" s="496"/>
      <c r="E72" s="496"/>
      <c r="F72" s="366"/>
      <c r="G72" s="366"/>
      <c r="H72" s="366"/>
      <c r="I72" s="366"/>
      <c r="J72" s="493"/>
      <c r="K72" s="361"/>
      <c r="L72" s="361"/>
      <c r="M72" s="363"/>
      <c r="N72" s="366"/>
      <c r="O72" s="366"/>
      <c r="P72" s="385"/>
      <c r="Q72" s="385"/>
      <c r="R72" s="385"/>
      <c r="S72" s="363"/>
      <c r="T72" s="385"/>
      <c r="U72" s="366"/>
      <c r="V72" s="385"/>
      <c r="W72" s="385"/>
      <c r="X72" s="385"/>
      <c r="Y72" s="363"/>
      <c r="Z72" s="385"/>
      <c r="AA72" s="361"/>
      <c r="AB72" s="361"/>
      <c r="AC72" s="436"/>
      <c r="AD72" s="366"/>
      <c r="AE72" s="436"/>
      <c r="AF72" s="301" t="s">
        <v>546</v>
      </c>
      <c r="AG72" s="301" t="s">
        <v>545</v>
      </c>
      <c r="AH72" s="301" t="s">
        <v>802</v>
      </c>
      <c r="AI72" s="301" t="s">
        <v>554</v>
      </c>
      <c r="AJ72" s="301" t="s">
        <v>547</v>
      </c>
      <c r="AK72" s="295" t="s">
        <v>927</v>
      </c>
      <c r="AL72" s="222">
        <v>1</v>
      </c>
      <c r="AM72" s="178" t="s">
        <v>1024</v>
      </c>
      <c r="AN72" s="301" t="s">
        <v>507</v>
      </c>
      <c r="AO72" s="301" t="s">
        <v>507</v>
      </c>
      <c r="AP72" s="301" t="s">
        <v>507</v>
      </c>
      <c r="AQ72" s="301" t="s">
        <v>508</v>
      </c>
      <c r="AR72" s="301" t="s">
        <v>508</v>
      </c>
      <c r="AS72" s="301"/>
      <c r="AT72" s="301"/>
      <c r="AU72" s="298"/>
      <c r="AV72" s="432"/>
      <c r="AW72" s="412"/>
      <c r="AX72" s="445"/>
    </row>
    <row r="73" spans="1:50" s="39" customFormat="1" ht="144.75" customHeight="1" x14ac:dyDescent="0.25">
      <c r="A73" s="460"/>
      <c r="B73" s="366"/>
      <c r="C73" s="366"/>
      <c r="D73" s="496"/>
      <c r="E73" s="496"/>
      <c r="F73" s="366"/>
      <c r="G73" s="366"/>
      <c r="H73" s="366"/>
      <c r="I73" s="366"/>
      <c r="J73" s="493"/>
      <c r="K73" s="361"/>
      <c r="L73" s="361"/>
      <c r="M73" s="363"/>
      <c r="N73" s="366"/>
      <c r="O73" s="366"/>
      <c r="P73" s="385"/>
      <c r="Q73" s="385"/>
      <c r="R73" s="385"/>
      <c r="S73" s="363"/>
      <c r="T73" s="385"/>
      <c r="U73" s="366"/>
      <c r="V73" s="385"/>
      <c r="W73" s="385"/>
      <c r="X73" s="385"/>
      <c r="Y73" s="363"/>
      <c r="Z73" s="385"/>
      <c r="AA73" s="361"/>
      <c r="AB73" s="361"/>
      <c r="AC73" s="436"/>
      <c r="AD73" s="366"/>
      <c r="AE73" s="436"/>
      <c r="AF73" s="301" t="s">
        <v>548</v>
      </c>
      <c r="AG73" s="301" t="s">
        <v>549</v>
      </c>
      <c r="AH73" s="301" t="s">
        <v>803</v>
      </c>
      <c r="AI73" s="301" t="s">
        <v>146</v>
      </c>
      <c r="AJ73" s="301" t="s">
        <v>538</v>
      </c>
      <c r="AK73" s="311" t="s">
        <v>931</v>
      </c>
      <c r="AL73" s="222">
        <v>1</v>
      </c>
      <c r="AM73" s="180" t="s">
        <v>933</v>
      </c>
      <c r="AN73" s="301" t="s">
        <v>507</v>
      </c>
      <c r="AO73" s="301" t="s">
        <v>507</v>
      </c>
      <c r="AP73" s="301" t="s">
        <v>507</v>
      </c>
      <c r="AQ73" s="301" t="s">
        <v>508</v>
      </c>
      <c r="AR73" s="301" t="s">
        <v>508</v>
      </c>
      <c r="AS73" s="301"/>
      <c r="AT73" s="301"/>
      <c r="AU73" s="298"/>
      <c r="AV73" s="432"/>
      <c r="AW73" s="412"/>
      <c r="AX73" s="445"/>
    </row>
    <row r="74" spans="1:50" s="39" customFormat="1" ht="129.94999999999999" customHeight="1" x14ac:dyDescent="0.25">
      <c r="A74" s="460"/>
      <c r="B74" s="357"/>
      <c r="C74" s="357"/>
      <c r="D74" s="497"/>
      <c r="E74" s="497"/>
      <c r="F74" s="357"/>
      <c r="G74" s="357"/>
      <c r="H74" s="357"/>
      <c r="I74" s="357"/>
      <c r="J74" s="494"/>
      <c r="K74" s="351"/>
      <c r="L74" s="351"/>
      <c r="M74" s="364"/>
      <c r="N74" s="357"/>
      <c r="O74" s="357"/>
      <c r="P74" s="392"/>
      <c r="Q74" s="392"/>
      <c r="R74" s="392"/>
      <c r="S74" s="364"/>
      <c r="T74" s="392"/>
      <c r="U74" s="357"/>
      <c r="V74" s="392"/>
      <c r="W74" s="392"/>
      <c r="X74" s="392"/>
      <c r="Y74" s="364"/>
      <c r="Z74" s="392"/>
      <c r="AA74" s="351"/>
      <c r="AB74" s="351"/>
      <c r="AC74" s="437"/>
      <c r="AD74" s="357"/>
      <c r="AE74" s="437"/>
      <c r="AF74" s="301" t="s">
        <v>550</v>
      </c>
      <c r="AG74" s="301" t="s">
        <v>551</v>
      </c>
      <c r="AH74" s="301" t="s">
        <v>804</v>
      </c>
      <c r="AI74" s="301" t="s">
        <v>552</v>
      </c>
      <c r="AJ74" s="301" t="s">
        <v>553</v>
      </c>
      <c r="AK74" s="311" t="s">
        <v>932</v>
      </c>
      <c r="AL74" s="312">
        <v>1</v>
      </c>
      <c r="AM74" s="180" t="s">
        <v>933</v>
      </c>
      <c r="AN74" s="301" t="s">
        <v>507</v>
      </c>
      <c r="AO74" s="301" t="s">
        <v>507</v>
      </c>
      <c r="AP74" s="301" t="s">
        <v>507</v>
      </c>
      <c r="AQ74" s="301" t="s">
        <v>508</v>
      </c>
      <c r="AR74" s="301" t="s">
        <v>508</v>
      </c>
      <c r="AS74" s="301"/>
      <c r="AT74" s="301"/>
      <c r="AU74" s="298"/>
      <c r="AV74" s="432"/>
      <c r="AW74" s="412"/>
      <c r="AX74" s="445"/>
    </row>
    <row r="75" spans="1:50" s="39" customFormat="1" ht="315" customHeight="1" thickBot="1" x14ac:dyDescent="0.3">
      <c r="A75" s="460"/>
      <c r="B75" s="356" t="s">
        <v>47</v>
      </c>
      <c r="C75" s="356" t="s">
        <v>151</v>
      </c>
      <c r="D75" s="495" t="s">
        <v>80</v>
      </c>
      <c r="E75" s="495" t="s">
        <v>204</v>
      </c>
      <c r="F75" s="356" t="s">
        <v>107</v>
      </c>
      <c r="G75" s="356" t="s">
        <v>113</v>
      </c>
      <c r="H75" s="356" t="s">
        <v>211</v>
      </c>
      <c r="I75" s="356" t="s">
        <v>212</v>
      </c>
      <c r="J75" s="356" t="s">
        <v>213</v>
      </c>
      <c r="K75" s="424" t="s">
        <v>116</v>
      </c>
      <c r="L75" s="424" t="s">
        <v>54</v>
      </c>
      <c r="M75" s="438" t="s">
        <v>55</v>
      </c>
      <c r="N75" s="356" t="s">
        <v>145</v>
      </c>
      <c r="O75" s="356" t="s">
        <v>223</v>
      </c>
      <c r="P75" s="391" t="s">
        <v>132</v>
      </c>
      <c r="Q75" s="391" t="s">
        <v>104</v>
      </c>
      <c r="R75" s="391" t="s">
        <v>132</v>
      </c>
      <c r="S75" s="438" t="s">
        <v>95</v>
      </c>
      <c r="T75" s="391" t="s">
        <v>96</v>
      </c>
      <c r="U75" s="356" t="s">
        <v>227</v>
      </c>
      <c r="V75" s="391" t="s">
        <v>132</v>
      </c>
      <c r="W75" s="391" t="s">
        <v>104</v>
      </c>
      <c r="X75" s="391" t="s">
        <v>132</v>
      </c>
      <c r="Y75" s="438" t="s">
        <v>95</v>
      </c>
      <c r="Z75" s="391" t="s">
        <v>96</v>
      </c>
      <c r="AA75" s="424" t="s">
        <v>116</v>
      </c>
      <c r="AB75" s="424" t="s">
        <v>54</v>
      </c>
      <c r="AC75" s="435" t="s">
        <v>55</v>
      </c>
      <c r="AD75" s="356" t="s">
        <v>232</v>
      </c>
      <c r="AE75" s="435" t="s">
        <v>42</v>
      </c>
      <c r="AF75" s="301" t="s">
        <v>533</v>
      </c>
      <c r="AG75" s="301" t="s">
        <v>534</v>
      </c>
      <c r="AH75" s="301" t="s">
        <v>805</v>
      </c>
      <c r="AI75" s="301" t="s">
        <v>526</v>
      </c>
      <c r="AJ75" s="301" t="s">
        <v>535</v>
      </c>
      <c r="AK75" s="8" t="s">
        <v>994</v>
      </c>
      <c r="AL75" s="165">
        <v>0.85</v>
      </c>
      <c r="AM75" s="180" t="s">
        <v>934</v>
      </c>
      <c r="AN75" s="301" t="s">
        <v>507</v>
      </c>
      <c r="AO75" s="301" t="s">
        <v>507</v>
      </c>
      <c r="AP75" s="301" t="s">
        <v>507</v>
      </c>
      <c r="AQ75" s="301" t="s">
        <v>508</v>
      </c>
      <c r="AR75" s="301" t="s">
        <v>508</v>
      </c>
      <c r="AS75" s="301"/>
      <c r="AT75" s="301"/>
      <c r="AU75" s="298"/>
      <c r="AV75" s="439" t="s">
        <v>244</v>
      </c>
      <c r="AW75" s="356" t="s">
        <v>245</v>
      </c>
      <c r="AX75" s="367" t="s">
        <v>246</v>
      </c>
    </row>
    <row r="76" spans="1:50" s="39" customFormat="1" ht="162.75" customHeight="1" thickBot="1" x14ac:dyDescent="0.3">
      <c r="A76" s="461"/>
      <c r="B76" s="388"/>
      <c r="C76" s="388"/>
      <c r="D76" s="500"/>
      <c r="E76" s="500"/>
      <c r="F76" s="388"/>
      <c r="G76" s="388"/>
      <c r="H76" s="388"/>
      <c r="I76" s="388"/>
      <c r="J76" s="388"/>
      <c r="K76" s="447"/>
      <c r="L76" s="447"/>
      <c r="M76" s="387"/>
      <c r="N76" s="388"/>
      <c r="O76" s="388"/>
      <c r="P76" s="386"/>
      <c r="Q76" s="386"/>
      <c r="R76" s="386"/>
      <c r="S76" s="387"/>
      <c r="T76" s="386"/>
      <c r="U76" s="388"/>
      <c r="V76" s="386"/>
      <c r="W76" s="386"/>
      <c r="X76" s="386"/>
      <c r="Y76" s="387"/>
      <c r="Z76" s="386"/>
      <c r="AA76" s="447"/>
      <c r="AB76" s="447"/>
      <c r="AC76" s="499"/>
      <c r="AD76" s="388"/>
      <c r="AE76" s="499"/>
      <c r="AF76" s="297" t="s">
        <v>536</v>
      </c>
      <c r="AG76" s="297" t="s">
        <v>537</v>
      </c>
      <c r="AH76" s="297" t="s">
        <v>806</v>
      </c>
      <c r="AI76" s="297" t="s">
        <v>146</v>
      </c>
      <c r="AJ76" s="297" t="s">
        <v>538</v>
      </c>
      <c r="AK76" s="39" t="s">
        <v>928</v>
      </c>
      <c r="AL76" s="125">
        <v>0.6</v>
      </c>
      <c r="AM76" s="181" t="s">
        <v>907</v>
      </c>
      <c r="AN76" s="8" t="s">
        <v>539</v>
      </c>
      <c r="AO76" s="8" t="s">
        <v>539</v>
      </c>
      <c r="AP76" s="8" t="s">
        <v>539</v>
      </c>
      <c r="AQ76" s="8" t="s">
        <v>539</v>
      </c>
      <c r="AR76" s="8" t="s">
        <v>539</v>
      </c>
      <c r="AS76" s="8"/>
      <c r="AT76" s="8"/>
      <c r="AU76" s="299"/>
      <c r="AV76" s="443"/>
      <c r="AW76" s="388"/>
      <c r="AX76" s="442"/>
    </row>
    <row r="77" spans="1:50" s="79" customFormat="1" ht="12.95" customHeight="1" thickBot="1" x14ac:dyDescent="0.3">
      <c r="AK77" s="151"/>
      <c r="AL77" s="122"/>
      <c r="AM77" s="177"/>
      <c r="AS77" s="151"/>
      <c r="AT77" s="122"/>
      <c r="AU77" s="177"/>
      <c r="AV77" s="114"/>
      <c r="AX77" s="115"/>
    </row>
    <row r="78" spans="1:50" s="39" customFormat="1" ht="132" customHeight="1" thickBot="1" x14ac:dyDescent="0.3">
      <c r="A78" s="458" t="s">
        <v>76</v>
      </c>
      <c r="B78" s="467" t="str">
        <f>IF([6]Ficha1!$V$13="","",[6]Ficha1!$V$13)</f>
        <v xml:space="preserve">Riesgo de Gestión </v>
      </c>
      <c r="C78" s="467" t="str">
        <f>IF([6]Ficha1!$AY$24="","",[6]Ficha1!$AY$24)</f>
        <v>Cumplimiento</v>
      </c>
      <c r="D78" s="502" t="s">
        <v>89</v>
      </c>
      <c r="E78" s="502" t="s">
        <v>254</v>
      </c>
      <c r="F78" s="413" t="str">
        <f>CONCATENATE(IF([6]Ficha1!$D$29="","",[6]Ficha1!$D$29),"
",IF([6]Ficha1!$D$30="","",[6]Ficha1!$D$30),"
",IF([6]Ficha1!$D$31="","",[6]Ficha1!$D$31),"
",IF([6]Ficha1!$D$32="","",[6]Ficha1!$D$32),"
",IF([6]Ficha1!$D$33="","",[6]Ficha1!$D$33),"
",IF([6]Ficha1!$D$34="","",[6]Ficha1!$D$34))</f>
        <v>--- Todos los Trámites y Procedimientos Administrativos
0
0
0
0
0</v>
      </c>
      <c r="G78" s="413" t="str">
        <f>IF([6]Ficha1!$AD$29="","",[6]Ficha1!$AD$29)</f>
        <v>Procesos misionales y de apoyo del Sistema Integrado de Gestión</v>
      </c>
      <c r="H78" s="413" t="s">
        <v>214</v>
      </c>
      <c r="I78" s="413" t="s">
        <v>215</v>
      </c>
      <c r="J78" s="413" t="s">
        <v>216</v>
      </c>
      <c r="K78" s="407" t="str">
        <f>IF([6]Ficha1!$J$72="","",[6]Ficha1!$J$72)</f>
        <v>Posible (3)</v>
      </c>
      <c r="L78" s="407" t="str">
        <f>IF([6]Ficha1!$J$79="","",[6]Ficha1!$J$79)</f>
        <v>Moderado (3)</v>
      </c>
      <c r="M78" s="409" t="str">
        <f>IF([6]Ficha1!$AP$68="","",[6]Ficha1!$AP$68)</f>
        <v>Alta</v>
      </c>
      <c r="N78" s="413" t="s">
        <v>256</v>
      </c>
      <c r="O78" s="413" t="s">
        <v>257</v>
      </c>
      <c r="P78" s="405"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405"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405"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409" t="str">
        <f>IF([6]Ficha1!$AW$87="","",[6]Ficha1!$AW$87)</f>
        <v>Moderado</v>
      </c>
      <c r="T78" s="405" t="str">
        <f>IF([6]Ficha1!$AZ$87="","",[6]Ficha1!$AZ$87)</f>
        <v>No disminuye</v>
      </c>
      <c r="U78" s="413" t="s">
        <v>259</v>
      </c>
      <c r="V78" s="405"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405"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405"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409" t="str">
        <f>IF([6]Ficha1!$AW$102="","",[6]Ficha1!$AW$102)</f>
        <v>Moderado</v>
      </c>
      <c r="Z78" s="405" t="str">
        <f>IF([6]Ficha1!$AZ$102="","",[6]Ficha1!$AZ$102)</f>
        <v>Indirectamente</v>
      </c>
      <c r="AA78" s="407" t="str">
        <f>IF([6]Ficha1!$J$127="","",[6]Ficha1!$J$127)</f>
        <v>Posible (3)</v>
      </c>
      <c r="AB78" s="407" t="str">
        <f>IF([6]Ficha1!$J$134="","",[6]Ficha1!$J$134)</f>
        <v>Moderado (3)</v>
      </c>
      <c r="AC78" s="414" t="str">
        <f>IF([6]Ficha1!$AP$126="","",[6]Ficha1!$AP$126)</f>
        <v>Alta</v>
      </c>
      <c r="AD78" s="413" t="s">
        <v>261</v>
      </c>
      <c r="AE78" s="414" t="s">
        <v>42</v>
      </c>
      <c r="AF78" s="245" t="s">
        <v>499</v>
      </c>
      <c r="AG78" s="245" t="s">
        <v>500</v>
      </c>
      <c r="AH78" s="245" t="s">
        <v>807</v>
      </c>
      <c r="AI78" s="28" t="s">
        <v>501</v>
      </c>
      <c r="AJ78" s="28" t="s">
        <v>502</v>
      </c>
      <c r="AK78" s="28" t="s">
        <v>936</v>
      </c>
      <c r="AL78" s="124">
        <v>1</v>
      </c>
      <c r="AM78" s="178" t="s">
        <v>922</v>
      </c>
      <c r="AN78" s="245" t="s">
        <v>507</v>
      </c>
      <c r="AO78" s="245" t="s">
        <v>507</v>
      </c>
      <c r="AP78" s="245" t="s">
        <v>507</v>
      </c>
      <c r="AQ78" s="245" t="s">
        <v>508</v>
      </c>
      <c r="AR78" s="245" t="s">
        <v>508</v>
      </c>
      <c r="AS78" s="247"/>
      <c r="AT78" s="247"/>
      <c r="AU78" s="246"/>
      <c r="AV78" s="446" t="s">
        <v>264</v>
      </c>
      <c r="AW78" s="413" t="s">
        <v>265</v>
      </c>
      <c r="AX78" s="444" t="s">
        <v>266</v>
      </c>
    </row>
    <row r="79" spans="1:50" s="39" customFormat="1" ht="180" customHeight="1" thickBot="1" x14ac:dyDescent="0.3">
      <c r="A79" s="459"/>
      <c r="B79" s="468"/>
      <c r="C79" s="468"/>
      <c r="D79" s="425"/>
      <c r="E79" s="425"/>
      <c r="F79" s="412"/>
      <c r="G79" s="412"/>
      <c r="H79" s="412"/>
      <c r="I79" s="412"/>
      <c r="J79" s="412"/>
      <c r="K79" s="408"/>
      <c r="L79" s="408"/>
      <c r="M79" s="410"/>
      <c r="N79" s="412"/>
      <c r="O79" s="412"/>
      <c r="P79" s="406"/>
      <c r="Q79" s="406"/>
      <c r="R79" s="406"/>
      <c r="S79" s="410"/>
      <c r="T79" s="406"/>
      <c r="U79" s="412"/>
      <c r="V79" s="406"/>
      <c r="W79" s="406"/>
      <c r="X79" s="406"/>
      <c r="Y79" s="410"/>
      <c r="Z79" s="406"/>
      <c r="AA79" s="408"/>
      <c r="AB79" s="408"/>
      <c r="AC79" s="411"/>
      <c r="AD79" s="412"/>
      <c r="AE79" s="411"/>
      <c r="AF79" s="244" t="s">
        <v>503</v>
      </c>
      <c r="AG79" s="244" t="s">
        <v>504</v>
      </c>
      <c r="AH79" s="244" t="s">
        <v>808</v>
      </c>
      <c r="AI79" s="41" t="s">
        <v>505</v>
      </c>
      <c r="AJ79" s="41" t="s">
        <v>506</v>
      </c>
      <c r="AK79" s="41" t="s">
        <v>937</v>
      </c>
      <c r="AL79" s="123">
        <v>0.4</v>
      </c>
      <c r="AM79" s="178" t="s">
        <v>907</v>
      </c>
      <c r="AN79" s="244" t="s">
        <v>507</v>
      </c>
      <c r="AO79" s="244" t="s">
        <v>507</v>
      </c>
      <c r="AP79" s="244" t="s">
        <v>507</v>
      </c>
      <c r="AQ79" s="244" t="s">
        <v>508</v>
      </c>
      <c r="AR79" s="244" t="s">
        <v>508</v>
      </c>
      <c r="AS79" s="244"/>
      <c r="AT79" s="244"/>
      <c r="AU79" s="232"/>
      <c r="AV79" s="432"/>
      <c r="AW79" s="412"/>
      <c r="AX79" s="445"/>
    </row>
    <row r="80" spans="1:50" s="39" customFormat="1" ht="180" customHeight="1" thickBot="1" x14ac:dyDescent="0.3">
      <c r="A80" s="459"/>
      <c r="B80" s="468" t="str">
        <f>IF([6]Ficha2!$V$13="","",[6]Ficha2!$V$13)</f>
        <v xml:space="preserve">Riesgo de Gestión </v>
      </c>
      <c r="C80" s="468" t="str">
        <f>IF([6]Ficha2!$AY$24="","",[6]Ficha2!$AY$24)</f>
        <v>Tecnología</v>
      </c>
      <c r="D80" s="425" t="s">
        <v>49</v>
      </c>
      <c r="E80" s="425" t="s">
        <v>255</v>
      </c>
      <c r="F80" s="412" t="str">
        <f>CONCATENATE(IF([6]Ficha2!$D$29="","",[6]Ficha2!$D$29),"
",IF([6]Ficha2!$D$30="","",[6]Ficha2!$D$30),"
",IF([6]Ficha2!$D$31="","",[6]Ficha2!$D$31),"
",IF([6]Ficha2!$D$32="","",[6]Ficha2!$D$32),"
",IF([6]Ficha2!$D$33="","",[6]Ficha2!$D$33),"
",IF([6]Ficha2!$D$34="","",[6]Ficha2!$D$34))</f>
        <v>--- Todos los Trámites y Procedimientos Administrativos
0
0
0
0
0</v>
      </c>
      <c r="G80" s="412" t="str">
        <f>IF([6]Ficha2!$AD$29="","",[6]Ficha2!$AD$29)</f>
        <v>Procesos misionales y de apoyo del Sistema Integrado de Gestión</v>
      </c>
      <c r="H80" s="412" t="s">
        <v>217</v>
      </c>
      <c r="I80" s="412" t="s">
        <v>218</v>
      </c>
      <c r="J80" s="412" t="s">
        <v>219</v>
      </c>
      <c r="K80" s="408" t="str">
        <f>IF([6]Ficha2!$J$72="","",[6]Ficha2!$J$72)</f>
        <v>Posible (3)</v>
      </c>
      <c r="L80" s="408" t="str">
        <f>IF([6]Ficha2!$J$79="","",[6]Ficha2!$J$79)</f>
        <v>Moderado (3)</v>
      </c>
      <c r="M80" s="410" t="str">
        <f>IF([6]Ficha2!$AP$68="","",[6]Ficha2!$AP$68)</f>
        <v>Alta</v>
      </c>
      <c r="N80" s="426"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412" t="s">
        <v>258</v>
      </c>
      <c r="P80" s="406"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406"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406"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410" t="str">
        <f>IF([6]Ficha2!$AW$87="","",[6]Ficha2!$AW$87)</f>
        <v>Moderado</v>
      </c>
      <c r="T80" s="406" t="str">
        <f>IF([6]Ficha2!$AZ$87="","",[6]Ficha2!$AZ$87)</f>
        <v>No disminuye</v>
      </c>
      <c r="U80" s="412" t="s">
        <v>260</v>
      </c>
      <c r="V80" s="406"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406"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406"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410" t="str">
        <f>IF([6]Ficha2!$AW$102="","",[6]Ficha2!$AW$102)</f>
        <v>Débil</v>
      </c>
      <c r="Z80" s="406" t="str">
        <f>IF([6]Ficha2!$AZ$102="","",[6]Ficha2!$AZ$102)</f>
        <v>No disminuye</v>
      </c>
      <c r="AA80" s="408" t="str">
        <f>IF([6]Ficha2!$J$127="","",[6]Ficha2!$J$127)</f>
        <v>Posible (3)</v>
      </c>
      <c r="AB80" s="408" t="str">
        <f>IF([6]Ficha2!$J$134="","",[6]Ficha2!$J$134)</f>
        <v>Moderado (3)</v>
      </c>
      <c r="AC80" s="411" t="str">
        <f>IF([6]Ficha2!$AP$126="","",[6]Ficha2!$AP$126)</f>
        <v>Alta</v>
      </c>
      <c r="AD80" s="412" t="s">
        <v>262</v>
      </c>
      <c r="AE80" s="411" t="s">
        <v>42</v>
      </c>
      <c r="AF80" s="244" t="s">
        <v>509</v>
      </c>
      <c r="AG80" s="244" t="s">
        <v>510</v>
      </c>
      <c r="AH80" s="244" t="s">
        <v>809</v>
      </c>
      <c r="AI80" s="41" t="s">
        <v>511</v>
      </c>
      <c r="AJ80" s="41" t="s">
        <v>418</v>
      </c>
      <c r="AK80" s="41" t="s">
        <v>995</v>
      </c>
      <c r="AL80" s="222">
        <v>1</v>
      </c>
      <c r="AM80" s="178" t="s">
        <v>907</v>
      </c>
      <c r="AN80" s="244" t="s">
        <v>507</v>
      </c>
      <c r="AO80" s="244" t="s">
        <v>507</v>
      </c>
      <c r="AP80" s="244" t="s">
        <v>507</v>
      </c>
      <c r="AQ80" s="244" t="s">
        <v>508</v>
      </c>
      <c r="AR80" s="244" t="s">
        <v>508</v>
      </c>
      <c r="AS80" s="244"/>
      <c r="AT80" s="244"/>
      <c r="AU80" s="232"/>
      <c r="AV80" s="432" t="s">
        <v>268</v>
      </c>
      <c r="AW80" s="412" t="s">
        <v>263</v>
      </c>
      <c r="AX80" s="445" t="s">
        <v>267</v>
      </c>
    </row>
    <row r="81" spans="1:50" s="39" customFormat="1" ht="180" customHeight="1" x14ac:dyDescent="0.25">
      <c r="A81" s="459"/>
      <c r="B81" s="468"/>
      <c r="C81" s="468"/>
      <c r="D81" s="425"/>
      <c r="E81" s="425"/>
      <c r="F81" s="412"/>
      <c r="G81" s="412"/>
      <c r="H81" s="412"/>
      <c r="I81" s="412"/>
      <c r="J81" s="412"/>
      <c r="K81" s="408"/>
      <c r="L81" s="408"/>
      <c r="M81" s="410"/>
      <c r="N81" s="426"/>
      <c r="O81" s="412"/>
      <c r="P81" s="406"/>
      <c r="Q81" s="406"/>
      <c r="R81" s="406"/>
      <c r="S81" s="410"/>
      <c r="T81" s="406"/>
      <c r="U81" s="412"/>
      <c r="V81" s="406"/>
      <c r="W81" s="406"/>
      <c r="X81" s="406"/>
      <c r="Y81" s="410"/>
      <c r="Z81" s="406"/>
      <c r="AA81" s="408"/>
      <c r="AB81" s="408"/>
      <c r="AC81" s="411"/>
      <c r="AD81" s="412"/>
      <c r="AE81" s="411"/>
      <c r="AF81" s="244" t="s">
        <v>512</v>
      </c>
      <c r="AG81" s="244" t="s">
        <v>513</v>
      </c>
      <c r="AH81" s="244" t="s">
        <v>810</v>
      </c>
      <c r="AI81" s="41" t="s">
        <v>514</v>
      </c>
      <c r="AJ81" s="41" t="s">
        <v>506</v>
      </c>
      <c r="AK81" s="41" t="s">
        <v>996</v>
      </c>
      <c r="AL81" s="222">
        <v>1</v>
      </c>
      <c r="AM81" s="178" t="s">
        <v>907</v>
      </c>
      <c r="AN81" s="244" t="s">
        <v>515</v>
      </c>
      <c r="AO81" s="244" t="s">
        <v>515</v>
      </c>
      <c r="AP81" s="244" t="s">
        <v>515</v>
      </c>
      <c r="AQ81" s="244" t="s">
        <v>508</v>
      </c>
      <c r="AR81" s="244" t="s">
        <v>508</v>
      </c>
      <c r="AS81" s="244"/>
      <c r="AT81" s="244"/>
      <c r="AU81" s="232"/>
      <c r="AV81" s="432"/>
      <c r="AW81" s="412"/>
      <c r="AX81" s="445"/>
    </row>
    <row r="82" spans="1:50" s="39" customFormat="1" ht="174.75" customHeight="1" x14ac:dyDescent="0.25">
      <c r="A82" s="460"/>
      <c r="B82" s="462" t="str">
        <f>IF([7]Ficha3!$V$13="","",[7]Ficha3!$V$13)</f>
        <v xml:space="preserve">Riesgo de Gestión </v>
      </c>
      <c r="C82" s="462" t="str">
        <f>IF([7]Ficha3!$AY$24="","",[7]Ficha3!$AY$24)</f>
        <v>Cumplimiento</v>
      </c>
      <c r="D82" s="464" t="str">
        <f>IF([7]Ficha3!$D$18="","",[7]Ficha3!$D$18)</f>
        <v>[Efectividad] Incumplimiento en la entrega de los resultados e impacto previstos</v>
      </c>
      <c r="E82" s="464" t="str">
        <f>CONCATENATE(IF([7]Ficha3!$S$18="","",[7]Ficha3!$S$18)," ",IF([7]Ficha3!$X$18="","",[7]Ficha3!$X$18))</f>
        <v>para La debida defensa de los intereses del FPS-FNC dentro de procesos judiciales, incurriendo en  condenas en litigios que deberían haber sido favorables a la Entidad</v>
      </c>
      <c r="F82" s="391" t="str">
        <f>CONCATENATE(IF([7]Ficha3!$D$29="","",[7]Ficha3!$D$29),"
",IF([7]Ficha3!$D$30="","",[7]Ficha3!$D$30),"
",IF([7]Ficha3!$D$31="","",[7]Ficha3!$D$31),"
",IF([7]Ficha3!$D$32="","",[7]Ficha3!$D$32),"
",IF([7]Ficha3!$D$33="","",[7]Ficha3!$D$33),"
",IF([7]Ficha3!$D$34="","",[7]Ficha3!$D$34))</f>
        <v>--- Todos los Trámites y Procedimientos Administrativos
0
0
0
0
0</v>
      </c>
      <c r="G82" s="391" t="s">
        <v>724</v>
      </c>
      <c r="H82" s="391" t="str">
        <f>CONCATENATE(IF([7]Ficha3!$J$39="","",[7]Ficha3!$J$39),"
",IF([7]Ficha3!$J$40="","",[7]Ficha3!$J$40),"
",IF([7]Ficha3!$J$41="","",[7]Ficha3!$J$41),"
",IF([7]Ficha3!$J$42="","",[7]Ficha3!$J$42),"
",IF([7]Ficha3!$J$43="","",[7]Ficha3!$J$43),"
",IF([7]Ficha3!$J$44="","",[7]Ficha3!$J$44),"
",IF([7]Ficha3!$J$45="","",[7]Ficha3!$J$45),"
",IF([7]Ficha3!$J$46="","",[7]Ficha3!$J$46),"
",IF([7]Ficha3!$J$47="","",[7]Ficha3!$J$47),"
",IF([7]Ficha3!$J$48="","",[7]Ficha3!$J$48))</f>
        <v>Falta de coordinación entre las dependencias encargadas de la defensa, las áreas misionales y de apoyo
0
0
0
0
0
0
0
0
0</v>
      </c>
      <c r="I82" s="391" t="str">
        <f>CONCATENATE(IF([7]Ficha3!$J$51="","",[7]Ficha3!$J$51),"
",IF([7]Ficha3!$J$52="","",[7]Ficha3!$J$52),"
",IF([7]Ficha3!$J$53="","",[7]Ficha3!$J$53),"
",IF([7]Ficha3!$J$54="","",[7]Ficha3!$J$54),"
",IF([7]Ficha3!$J$55="","",[7]Ficha3!$J$55),"
",IF([7]Ficha3!$J$56="","",[7]Ficha3!$J$56),"
",IF([7]Ficha3!$J$57="","",[7]Ficha3!$J$57),"
",IF([7]Ficha3!$J$58="","",[7]Ficha3!$J$58),"
",IF([7]Ficha3!$J$59="","",[7]Ficha3!$J$59),"
",IF([7]Ficha3!$J$60="","",[7]Ficha3!$J$60))</f>
        <v>Desconocimiento de demandas o procesos, debido a deficiencias en la notificación de la Entidad
0
0
0
0
0
0
0
0
0</v>
      </c>
      <c r="J82" s="391" t="s">
        <v>862</v>
      </c>
      <c r="K82" s="424" t="str">
        <f>IF([7]Ficha3!$J$72="","",[7]Ficha3!$J$72)</f>
        <v>Posible (3)</v>
      </c>
      <c r="L82" s="424" t="str">
        <f>IF([7]Ficha3!$J$79="","",[7]Ficha3!$J$79)</f>
        <v>Moderado (3)</v>
      </c>
      <c r="M82" s="438" t="str">
        <f>IF([7]Ficha3!$AP$68="","",[7]Ficha3!$AP$68)</f>
        <v>Alta</v>
      </c>
      <c r="N82" s="426" t="s">
        <v>725</v>
      </c>
      <c r="O82" s="391" t="str">
        <f>CONCATENATE(IF([7]Ficha3!$D$87="","",[7]Ficha3!$D$87),"
",IF([7]Ficha3!$D$88="","",[7]Ficha3!$D$88),"
",IF([7]Ficha3!$D$89="","",[7]Ficha3!$D$89),"
",IF([7]Ficha3!$D$90="","",[7]Ficha3!$D$90),"
",IF([7]Ficha3!$D$91="","",[7]Ficha3!$D$91),"
",IF([7]Ficha3!$D$92="","",[7]Ficha3!$D$92),"
",IF([7]Ficha3!$D$93="","",[7]Ficha3!$D$93),"
",IF([7]Ficha3!$D$94="","",[7]Ficha3!$D$94),"
",IF([7]Ficha3!$D$95="","",[7]Ficha3!$D$95),"
",IF([7]Ficha3!$D$96="","",[7]Ficha3!$D$96))</f>
        <v>Elaboración de circular firmada por el director general estableciendo los tiempos máximos para atender las solicitudes de material probatorio formuladas por el área juridica para dar respuesta a los requerimientos de los despachos judiciales
0
0
0
0
0
0
0
0
0</v>
      </c>
      <c r="P82" s="391"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391"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391"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438" t="str">
        <f>IF([7]Ficha3!$AW$87="","",[7]Ficha3!$AW$87)</f>
        <v>Débil</v>
      </c>
      <c r="T82" s="391" t="str">
        <f>IF([7]Ficha3!$AZ$87="","",[7]Ficha3!$AZ$87)</f>
        <v>No disminuye</v>
      </c>
      <c r="U82" s="391" t="str">
        <f>CONCATENATE(IF([7]Ficha3!$D$102="","",[7]Ficha3!$D$102),"
",IF([7]Ficha3!$D$103="","",[7]Ficha3!$D$103),"
",IF([7]Ficha3!$D$104="","",[7]Ficha3!$D$104),"
",IF([7]Ficha3!$D$105="","",[7]Ficha3!$D$105),"
",IF([7]Ficha3!$D$106="","",[7]Ficha3!$D$106),"
",IF([7]Ficha3!$D$107="","",[7]Ficha3!$D$107),"
",IF([7]Ficha3!$D$108="","",[7]Ficha3!$D$108),"
",IF([7]Ficha3!$D$109="","",[7]Ficha3!$D$109),"
",IF([7]Ficha3!$D$110="","",[7]Ficha3!$D$110),"
",IF([7]Ficha3!$D$111="","",[7]Ficha3!$D$111))</f>
        <v>Requerir a las áreas misionales y de apoyo el insumo necesario para la debida defensa de la entidad,  mediante memorando firmado por todos los integrantes del comité
0
0
0
0
0
0
0
0
0</v>
      </c>
      <c r="V82" s="391"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391"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391"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438" t="str">
        <f>IF([7]Ficha3!$AW$102="","",[7]Ficha3!$AW$102)</f>
        <v>Débil</v>
      </c>
      <c r="Z82" s="391" t="str">
        <f>IF([7]Ficha3!$AZ$102="","",[7]Ficha3!$AZ$102)</f>
        <v>No disminuye</v>
      </c>
      <c r="AA82" s="424" t="str">
        <f>IF([7]Ficha3!$J$127="","",[7]Ficha3!$J$127)</f>
        <v>Posible (3)</v>
      </c>
      <c r="AB82" s="424" t="str">
        <f>IF([7]Ficha3!$J$134="","",[7]Ficha3!$J$134)</f>
        <v>Moderado (3)</v>
      </c>
      <c r="AC82" s="354" t="str">
        <f>IF([7]Ficha3!$AP$126="","",[7]Ficha3!$AP$126)</f>
        <v>Alta</v>
      </c>
      <c r="AD82" s="391"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354" t="s">
        <v>42</v>
      </c>
      <c r="AF82" s="234" t="s">
        <v>997</v>
      </c>
      <c r="AG82" s="244" t="s">
        <v>726</v>
      </c>
      <c r="AH82" s="234" t="s">
        <v>811</v>
      </c>
      <c r="AI82" s="251">
        <v>44166</v>
      </c>
      <c r="AJ82" s="251">
        <v>44196</v>
      </c>
      <c r="AK82" s="343" t="s">
        <v>998</v>
      </c>
      <c r="AL82" s="312">
        <v>1</v>
      </c>
      <c r="AM82" s="344" t="s">
        <v>1027</v>
      </c>
      <c r="AN82" s="244" t="s">
        <v>515</v>
      </c>
      <c r="AO82" s="244" t="s">
        <v>515</v>
      </c>
      <c r="AP82" s="244" t="s">
        <v>515</v>
      </c>
      <c r="AQ82" s="244" t="s">
        <v>508</v>
      </c>
      <c r="AR82" s="244" t="s">
        <v>508</v>
      </c>
      <c r="AS82" s="244"/>
      <c r="AT82" s="244"/>
      <c r="AU82" s="232"/>
      <c r="AV82" s="239"/>
      <c r="AW82" s="234"/>
      <c r="AX82" s="238"/>
    </row>
    <row r="83" spans="1:50" ht="195.75" customHeight="1" thickBot="1" x14ac:dyDescent="0.3">
      <c r="A83" s="461"/>
      <c r="B83" s="463"/>
      <c r="C83" s="463"/>
      <c r="D83" s="465"/>
      <c r="E83" s="465"/>
      <c r="F83" s="386"/>
      <c r="G83" s="386"/>
      <c r="H83" s="386"/>
      <c r="I83" s="386"/>
      <c r="J83" s="386"/>
      <c r="K83" s="447"/>
      <c r="L83" s="447"/>
      <c r="M83" s="387"/>
      <c r="N83" s="466"/>
      <c r="O83" s="386"/>
      <c r="P83" s="386"/>
      <c r="Q83" s="386"/>
      <c r="R83" s="386"/>
      <c r="S83" s="387"/>
      <c r="T83" s="386"/>
      <c r="U83" s="386"/>
      <c r="V83" s="386"/>
      <c r="W83" s="386"/>
      <c r="X83" s="386"/>
      <c r="Y83" s="387"/>
      <c r="Z83" s="386"/>
      <c r="AA83" s="447"/>
      <c r="AB83" s="447"/>
      <c r="AC83" s="390"/>
      <c r="AD83" s="386"/>
      <c r="AE83" s="390"/>
      <c r="AF83" s="90" t="s">
        <v>817</v>
      </c>
      <c r="AG83" s="90" t="s">
        <v>859</v>
      </c>
      <c r="AH83" s="90" t="s">
        <v>812</v>
      </c>
      <c r="AI83" s="91" t="s">
        <v>727</v>
      </c>
      <c r="AJ83" s="91" t="s">
        <v>728</v>
      </c>
      <c r="AK83" s="621" t="s">
        <v>903</v>
      </c>
      <c r="AL83" s="621" t="s">
        <v>903</v>
      </c>
      <c r="AM83" s="181" t="s">
        <v>923</v>
      </c>
      <c r="AN83" s="116" t="s">
        <v>731</v>
      </c>
      <c r="AO83" s="116" t="s">
        <v>515</v>
      </c>
      <c r="AP83" s="8" t="s">
        <v>539</v>
      </c>
      <c r="AQ83" s="8" t="s">
        <v>539</v>
      </c>
      <c r="AR83" s="8" t="s">
        <v>539</v>
      </c>
      <c r="AS83" s="8"/>
      <c r="AT83" s="8"/>
      <c r="AU83" s="233"/>
      <c r="AV83" s="71" t="s">
        <v>732</v>
      </c>
      <c r="AW83" s="8" t="s">
        <v>730</v>
      </c>
      <c r="AX83" s="10" t="s">
        <v>729</v>
      </c>
    </row>
    <row r="84" spans="1:50" s="79" customFormat="1" ht="12.95" customHeight="1" thickBot="1" x14ac:dyDescent="0.3">
      <c r="A84" s="114"/>
      <c r="AK84" s="151"/>
      <c r="AL84" s="122"/>
      <c r="AM84" s="177"/>
      <c r="AS84" s="151"/>
      <c r="AT84" s="122"/>
      <c r="AU84" s="177"/>
      <c r="AV84" s="114"/>
      <c r="AX84" s="115"/>
    </row>
    <row r="85" spans="1:50" s="39" customFormat="1" ht="396" customHeight="1" thickBot="1" x14ac:dyDescent="0.3">
      <c r="A85" s="509" t="s">
        <v>46</v>
      </c>
      <c r="B85" s="470" t="str">
        <f>IF([8]Ficha1!$V$13="","",[8]Ficha1!$V$13)</f>
        <v xml:space="preserve">Riesgo de Gestión </v>
      </c>
      <c r="C85" s="470" t="str">
        <f>IF([8]Ficha1!$AY$24="","",[8]Ficha1!$AY$24)</f>
        <v>Operativo</v>
      </c>
      <c r="D85" s="457" t="s">
        <v>156</v>
      </c>
      <c r="E85" s="457" t="s">
        <v>365</v>
      </c>
      <c r="F85" s="365" t="str">
        <f>CONCATENATE(IF([8]Ficha1!$D$29="","",[8]Ficha1!$D$29),"
",IF([8]Ficha1!$D$30="","",[8]Ficha1!$D$30),"
",IF([8]Ficha1!$D$31="","",[8]Ficha1!$D$31),"
",IF([8]Ficha1!$D$32="","",[8]Ficha1!$D$32),"
",IF([8]Ficha1!$D$33="","",[8]Ficha1!$D$33),"
",IF([8]Ficha1!$D$34="","",[8]Ficha1!$D$34))</f>
        <v xml:space="preserve">--- Todos los Trámites
</v>
      </c>
      <c r="G85" s="365" t="str">
        <f>IF([8]Ficha1!$AD$29="","",[8]Ficha1!$AD$29)</f>
        <v>Procesos de apoyo en el Sistema Integrado de Gestión</v>
      </c>
      <c r="H85" s="365" t="s">
        <v>249</v>
      </c>
      <c r="I85" s="365" t="s">
        <v>250</v>
      </c>
      <c r="J85" s="365" t="s">
        <v>366</v>
      </c>
      <c r="K85" s="350" t="str">
        <f>IF([8]Ficha1!$J$72="","",[8]Ficha1!$J$72)</f>
        <v>Posible (3)</v>
      </c>
      <c r="L85" s="350" t="str">
        <f>IF([8]Ficha1!$J$79="","",[8]Ficha1!$J$79)</f>
        <v>Moderado (3)</v>
      </c>
      <c r="M85" s="362" t="str">
        <f>IF([8]Ficha1!$AP$68="","",[8]Ficha1!$AP$68)</f>
        <v>Alta</v>
      </c>
      <c r="N85" s="365" t="s">
        <v>367</v>
      </c>
      <c r="O85" s="365" t="s">
        <v>368</v>
      </c>
      <c r="P85" s="431"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431"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431"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362" t="str">
        <f>IF([8]Ficha1!$AW$87="","",[8]Ficha1!$AW$87)</f>
        <v>Moderado</v>
      </c>
      <c r="T85" s="431" t="str">
        <f>IF([8]Ficha1!$AZ$87="","",[8]Ficha1!$AZ$87)</f>
        <v>No disminuye</v>
      </c>
      <c r="U85" s="365"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431"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431"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431"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362" t="str">
        <f>IF([8]Ficha1!$AW$102="","",[8]Ficha1!$AW$102)</f>
        <v>Moderado</v>
      </c>
      <c r="Z85" s="431" t="str">
        <f>IF([8]Ficha1!$AZ$102="","",[8]Ficha1!$AZ$102)</f>
        <v>No disminuye</v>
      </c>
      <c r="AA85" s="350" t="str">
        <f>IF([8]Ficha1!$J$127="","",[8]Ficha1!$J$127)</f>
        <v>Posible (3)</v>
      </c>
      <c r="AB85" s="350" t="str">
        <f>IF([8]Ficha1!$J$134="","",[8]Ficha1!$J$134)</f>
        <v>Moderado (3)</v>
      </c>
      <c r="AC85" s="450" t="str">
        <f>IF([8]Ficha1!$AP$126="","",[8]Ficha1!$AP$126)</f>
        <v>Alta</v>
      </c>
      <c r="AD85" s="431"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450" t="s">
        <v>42</v>
      </c>
      <c r="AF85" s="262" t="s">
        <v>449</v>
      </c>
      <c r="AG85" s="262" t="s">
        <v>450</v>
      </c>
      <c r="AH85" s="262" t="s">
        <v>813</v>
      </c>
      <c r="AI85" s="38" t="s">
        <v>451</v>
      </c>
      <c r="AJ85" s="38" t="s">
        <v>452</v>
      </c>
      <c r="AK85" s="208" t="s">
        <v>911</v>
      </c>
      <c r="AL85" s="124">
        <v>1</v>
      </c>
      <c r="AM85" s="178" t="s">
        <v>922</v>
      </c>
      <c r="AN85" s="276" t="s">
        <v>78</v>
      </c>
      <c r="AO85" s="276" t="s">
        <v>78</v>
      </c>
      <c r="AP85" s="276" t="s">
        <v>78</v>
      </c>
      <c r="AQ85" s="28" t="s">
        <v>78</v>
      </c>
      <c r="AR85" s="72" t="s">
        <v>78</v>
      </c>
      <c r="AS85" s="262"/>
      <c r="AT85" s="262"/>
      <c r="AU85" s="283"/>
      <c r="AV85" s="448" t="s">
        <v>999</v>
      </c>
      <c r="AW85" s="365" t="s">
        <v>1000</v>
      </c>
      <c r="AX85" s="449" t="s">
        <v>1001</v>
      </c>
    </row>
    <row r="86" spans="1:50" s="39" customFormat="1" ht="90" customHeight="1" thickBot="1" x14ac:dyDescent="0.3">
      <c r="A86" s="510"/>
      <c r="B86" s="416"/>
      <c r="C86" s="416"/>
      <c r="D86" s="419"/>
      <c r="E86" s="419"/>
      <c r="F86" s="366"/>
      <c r="G86" s="366"/>
      <c r="H86" s="366"/>
      <c r="I86" s="366"/>
      <c r="J86" s="366"/>
      <c r="K86" s="361"/>
      <c r="L86" s="361"/>
      <c r="M86" s="363"/>
      <c r="N86" s="366"/>
      <c r="O86" s="366"/>
      <c r="P86" s="385"/>
      <c r="Q86" s="385"/>
      <c r="R86" s="385"/>
      <c r="S86" s="363"/>
      <c r="T86" s="385"/>
      <c r="U86" s="366"/>
      <c r="V86" s="385"/>
      <c r="W86" s="385"/>
      <c r="X86" s="385"/>
      <c r="Y86" s="363"/>
      <c r="Z86" s="385"/>
      <c r="AA86" s="361"/>
      <c r="AB86" s="361"/>
      <c r="AC86" s="389"/>
      <c r="AD86" s="385"/>
      <c r="AE86" s="389"/>
      <c r="AF86" s="275" t="s">
        <v>455</v>
      </c>
      <c r="AG86" s="275" t="s">
        <v>453</v>
      </c>
      <c r="AH86" s="275" t="s">
        <v>814</v>
      </c>
      <c r="AI86" s="41" t="s">
        <v>456</v>
      </c>
      <c r="AJ86" s="41" t="s">
        <v>454</v>
      </c>
      <c r="AK86" s="209" t="s">
        <v>912</v>
      </c>
      <c r="AL86" s="163">
        <v>1</v>
      </c>
      <c r="AM86" s="178" t="s">
        <v>922</v>
      </c>
      <c r="AN86" s="275" t="s">
        <v>515</v>
      </c>
      <c r="AO86" s="275" t="s">
        <v>515</v>
      </c>
      <c r="AP86" s="275" t="s">
        <v>515</v>
      </c>
      <c r="AQ86" s="275" t="s">
        <v>508</v>
      </c>
      <c r="AR86" s="275" t="s">
        <v>508</v>
      </c>
      <c r="AS86" s="275"/>
      <c r="AT86" s="275"/>
      <c r="AU86" s="260"/>
      <c r="AV86" s="440"/>
      <c r="AW86" s="366"/>
      <c r="AX86" s="368"/>
    </row>
    <row r="87" spans="1:50" s="39" customFormat="1" ht="276" customHeight="1" thickBot="1" x14ac:dyDescent="0.3">
      <c r="A87" s="510"/>
      <c r="B87" s="417"/>
      <c r="C87" s="417"/>
      <c r="D87" s="420"/>
      <c r="E87" s="420"/>
      <c r="F87" s="357"/>
      <c r="G87" s="357"/>
      <c r="H87" s="357"/>
      <c r="I87" s="357"/>
      <c r="J87" s="357"/>
      <c r="K87" s="351"/>
      <c r="L87" s="351"/>
      <c r="M87" s="364"/>
      <c r="N87" s="357"/>
      <c r="O87" s="357"/>
      <c r="P87" s="392"/>
      <c r="Q87" s="392"/>
      <c r="R87" s="392"/>
      <c r="S87" s="364"/>
      <c r="T87" s="392"/>
      <c r="U87" s="357"/>
      <c r="V87" s="392"/>
      <c r="W87" s="392"/>
      <c r="X87" s="392"/>
      <c r="Y87" s="364"/>
      <c r="Z87" s="392"/>
      <c r="AA87" s="351"/>
      <c r="AB87" s="351"/>
      <c r="AC87" s="355"/>
      <c r="AD87" s="392"/>
      <c r="AE87" s="355"/>
      <c r="AF87" s="275" t="s">
        <v>457</v>
      </c>
      <c r="AG87" s="275" t="s">
        <v>458</v>
      </c>
      <c r="AH87" s="275" t="s">
        <v>815</v>
      </c>
      <c r="AI87" s="41" t="s">
        <v>459</v>
      </c>
      <c r="AJ87" s="41" t="s">
        <v>460</v>
      </c>
      <c r="AK87" s="209" t="s">
        <v>911</v>
      </c>
      <c r="AL87" s="163">
        <v>1</v>
      </c>
      <c r="AM87" s="178" t="s">
        <v>922</v>
      </c>
      <c r="AN87" s="275" t="s">
        <v>515</v>
      </c>
      <c r="AO87" s="275" t="s">
        <v>515</v>
      </c>
      <c r="AP87" s="275" t="s">
        <v>515</v>
      </c>
      <c r="AQ87" s="275" t="s">
        <v>508</v>
      </c>
      <c r="AR87" s="275" t="s">
        <v>508</v>
      </c>
      <c r="AS87" s="275"/>
      <c r="AT87" s="275"/>
      <c r="AU87" s="260"/>
      <c r="AV87" s="441"/>
      <c r="AW87" s="357"/>
      <c r="AX87" s="369"/>
    </row>
    <row r="88" spans="1:50" s="39" customFormat="1" ht="313.5" customHeight="1" thickBot="1" x14ac:dyDescent="0.3">
      <c r="A88" s="510"/>
      <c r="B88" s="415" t="str">
        <f>IF([8]Ficha2!$V$13="","",[8]Ficha2!$V$13)</f>
        <v xml:space="preserve">Riesgo de Gestión </v>
      </c>
      <c r="C88" s="415" t="str">
        <f>IF([8]Ficha2!$AY$24="","",[8]Ficha2!$AY$24)</f>
        <v>Estratégico</v>
      </c>
      <c r="D88" s="418" t="s">
        <v>156</v>
      </c>
      <c r="E88" s="418" t="s">
        <v>369</v>
      </c>
      <c r="F88" s="356" t="str">
        <f>CONCATENATE(IF([8]Ficha2!$D$29="","",[8]Ficha2!$D$29),"
",IF([8]Ficha2!$D$30="","",[8]Ficha2!$D$30),"
",IF([8]Ficha2!$D$31="","",[8]Ficha2!$D$31),"
",IF([8]Ficha2!$D$32="","",[8]Ficha2!$D$32),"
",IF([8]Ficha2!$D$33="","",[8]Ficha2!$D$33),"
",IF([8]Ficha2!$D$34="","",[8]Ficha2!$D$34))</f>
        <v xml:space="preserve">--- Todos los Procedimientos Administrativos
</v>
      </c>
      <c r="G88" s="356" t="str">
        <f>IF([8]Ficha2!$AD$29="","",[8]Ficha2!$AD$29)</f>
        <v>Todos los Procesos en el Sistema Integrado de Gestión</v>
      </c>
      <c r="H88" s="356" t="s">
        <v>251</v>
      </c>
      <c r="I88" s="356" t="s">
        <v>252</v>
      </c>
      <c r="J88" s="356" t="s">
        <v>370</v>
      </c>
      <c r="K88" s="424" t="str">
        <f>IF([8]Ficha2!$J$72="","",[8]Ficha2!$J$72)</f>
        <v>Posible (3)</v>
      </c>
      <c r="L88" s="424" t="str">
        <f>IF([8]Ficha2!$J$79="","",[8]Ficha2!$J$79)</f>
        <v>Moderado (3)</v>
      </c>
      <c r="M88" s="438" t="str">
        <f>IF([8]Ficha2!$AP$68="","",[8]Ficha2!$AP$68)</f>
        <v>Extrema</v>
      </c>
      <c r="N88" s="356"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356"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391"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391"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391"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438" t="str">
        <f>IF([8]Ficha2!$AW$87="","",[8]Ficha2!$AW$87)</f>
        <v>Moderado</v>
      </c>
      <c r="T88" s="391" t="str">
        <f>IF([8]Ficha2!$AZ$87="","",[8]Ficha2!$AZ$87)</f>
        <v>No disminuye</v>
      </c>
      <c r="U88" s="356"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391"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391"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391"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438" t="str">
        <f>IF([8]Ficha2!$AW$102="","",[8]Ficha2!$AW$102)</f>
        <v>Moderado</v>
      </c>
      <c r="Z88" s="391" t="str">
        <f>IF([8]Ficha2!$AZ$102="","",[8]Ficha2!$AZ$102)</f>
        <v>No disminuye</v>
      </c>
      <c r="AA88" s="424" t="str">
        <f>IF([8]Ficha2!$J$127="","",[8]Ficha2!$J$127)</f>
        <v>Posible (3)</v>
      </c>
      <c r="AB88" s="424" t="str">
        <f>IF([8]Ficha2!$J$134="","",[8]Ficha2!$J$134)</f>
        <v>Moderado (3)</v>
      </c>
      <c r="AC88" s="354" t="str">
        <f>IF([8]Ficha2!$AP$126="","",[8]Ficha2!$AP$126)</f>
        <v>Alta</v>
      </c>
      <c r="AD88" s="356"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354" t="s">
        <v>42</v>
      </c>
      <c r="AF88" s="275" t="s">
        <v>466</v>
      </c>
      <c r="AG88" s="275" t="s">
        <v>467</v>
      </c>
      <c r="AH88" s="275" t="s">
        <v>818</v>
      </c>
      <c r="AI88" s="41" t="s">
        <v>468</v>
      </c>
      <c r="AJ88" s="41" t="s">
        <v>416</v>
      </c>
      <c r="AK88" s="210" t="s">
        <v>913</v>
      </c>
      <c r="AL88" s="123">
        <v>0.7</v>
      </c>
      <c r="AM88" s="178" t="s">
        <v>922</v>
      </c>
      <c r="AN88" s="275" t="s">
        <v>826</v>
      </c>
      <c r="AO88" s="275" t="s">
        <v>461</v>
      </c>
      <c r="AP88" s="275" t="s">
        <v>828</v>
      </c>
      <c r="AQ88" s="275" t="s">
        <v>462</v>
      </c>
      <c r="AR88" s="75" t="s">
        <v>423</v>
      </c>
      <c r="AS88" s="210" t="s">
        <v>1002</v>
      </c>
      <c r="AT88" s="123">
        <v>0.7</v>
      </c>
      <c r="AU88" s="180" t="s">
        <v>907</v>
      </c>
      <c r="AV88" s="439" t="s">
        <v>498</v>
      </c>
      <c r="AW88" s="356" t="s">
        <v>898</v>
      </c>
      <c r="AX88" s="367" t="s">
        <v>899</v>
      </c>
    </row>
    <row r="89" spans="1:50" s="39" customFormat="1" ht="303.75" customHeight="1" thickBot="1" x14ac:dyDescent="0.3">
      <c r="A89" s="510"/>
      <c r="B89" s="416"/>
      <c r="C89" s="416"/>
      <c r="D89" s="419"/>
      <c r="E89" s="419"/>
      <c r="F89" s="366"/>
      <c r="G89" s="366"/>
      <c r="H89" s="366"/>
      <c r="I89" s="366"/>
      <c r="J89" s="366"/>
      <c r="K89" s="361"/>
      <c r="L89" s="361"/>
      <c r="M89" s="363"/>
      <c r="N89" s="366"/>
      <c r="O89" s="366"/>
      <c r="P89" s="385"/>
      <c r="Q89" s="385"/>
      <c r="R89" s="385"/>
      <c r="S89" s="363"/>
      <c r="T89" s="385"/>
      <c r="U89" s="366"/>
      <c r="V89" s="385"/>
      <c r="W89" s="385"/>
      <c r="X89" s="385"/>
      <c r="Y89" s="363"/>
      <c r="Z89" s="385"/>
      <c r="AA89" s="361"/>
      <c r="AB89" s="361"/>
      <c r="AC89" s="389"/>
      <c r="AD89" s="366"/>
      <c r="AE89" s="389"/>
      <c r="AF89" s="275" t="s">
        <v>469</v>
      </c>
      <c r="AG89" s="275" t="s">
        <v>467</v>
      </c>
      <c r="AH89" s="275" t="s">
        <v>819</v>
      </c>
      <c r="AI89" s="41" t="s">
        <v>470</v>
      </c>
      <c r="AJ89" s="41" t="s">
        <v>454</v>
      </c>
      <c r="AK89" s="210" t="s">
        <v>914</v>
      </c>
      <c r="AL89" s="123">
        <v>1</v>
      </c>
      <c r="AM89" s="178" t="s">
        <v>922</v>
      </c>
      <c r="AN89" s="275" t="s">
        <v>515</v>
      </c>
      <c r="AO89" s="275" t="s">
        <v>515</v>
      </c>
      <c r="AP89" s="275" t="s">
        <v>515</v>
      </c>
      <c r="AQ89" s="275" t="s">
        <v>508</v>
      </c>
      <c r="AR89" s="275" t="s">
        <v>508</v>
      </c>
      <c r="AS89" s="275"/>
      <c r="AT89" s="275"/>
      <c r="AU89" s="260"/>
      <c r="AV89" s="440"/>
      <c r="AW89" s="366"/>
      <c r="AX89" s="368"/>
    </row>
    <row r="90" spans="1:50" s="39" customFormat="1" ht="139.5" customHeight="1" thickBot="1" x14ac:dyDescent="0.3">
      <c r="A90" s="510"/>
      <c r="B90" s="416"/>
      <c r="C90" s="416"/>
      <c r="D90" s="419"/>
      <c r="E90" s="419"/>
      <c r="F90" s="366"/>
      <c r="G90" s="366"/>
      <c r="H90" s="366"/>
      <c r="I90" s="366"/>
      <c r="J90" s="366"/>
      <c r="K90" s="361"/>
      <c r="L90" s="361"/>
      <c r="M90" s="363"/>
      <c r="N90" s="366"/>
      <c r="O90" s="366"/>
      <c r="P90" s="385"/>
      <c r="Q90" s="385"/>
      <c r="R90" s="385"/>
      <c r="S90" s="363"/>
      <c r="T90" s="385"/>
      <c r="U90" s="366"/>
      <c r="V90" s="385"/>
      <c r="W90" s="385"/>
      <c r="X90" s="385"/>
      <c r="Y90" s="363"/>
      <c r="Z90" s="385"/>
      <c r="AA90" s="361"/>
      <c r="AB90" s="361"/>
      <c r="AC90" s="389"/>
      <c r="AD90" s="366"/>
      <c r="AE90" s="389"/>
      <c r="AF90" s="275" t="s">
        <v>471</v>
      </c>
      <c r="AG90" s="275" t="s">
        <v>472</v>
      </c>
      <c r="AH90" s="275" t="s">
        <v>820</v>
      </c>
      <c r="AI90" s="41" t="s">
        <v>474</v>
      </c>
      <c r="AJ90" s="41" t="s">
        <v>473</v>
      </c>
      <c r="AK90" s="211" t="s">
        <v>915</v>
      </c>
      <c r="AL90" s="123">
        <v>1</v>
      </c>
      <c r="AM90" s="178" t="s">
        <v>922</v>
      </c>
      <c r="AN90" s="275" t="s">
        <v>515</v>
      </c>
      <c r="AO90" s="275" t="s">
        <v>515</v>
      </c>
      <c r="AP90" s="275" t="s">
        <v>515</v>
      </c>
      <c r="AQ90" s="275" t="s">
        <v>508</v>
      </c>
      <c r="AR90" s="275" t="s">
        <v>508</v>
      </c>
      <c r="AS90" s="275"/>
      <c r="AT90" s="275"/>
      <c r="AU90" s="260"/>
      <c r="AV90" s="440"/>
      <c r="AW90" s="366"/>
      <c r="AX90" s="368"/>
    </row>
    <row r="91" spans="1:50" s="39" customFormat="1" ht="297.75" customHeight="1" thickBot="1" x14ac:dyDescent="0.3">
      <c r="A91" s="510"/>
      <c r="B91" s="416"/>
      <c r="C91" s="416"/>
      <c r="D91" s="419"/>
      <c r="E91" s="419"/>
      <c r="F91" s="366"/>
      <c r="G91" s="366"/>
      <c r="H91" s="366"/>
      <c r="I91" s="366"/>
      <c r="J91" s="366"/>
      <c r="K91" s="361"/>
      <c r="L91" s="361"/>
      <c r="M91" s="363"/>
      <c r="N91" s="366"/>
      <c r="O91" s="366"/>
      <c r="P91" s="385"/>
      <c r="Q91" s="385"/>
      <c r="R91" s="385"/>
      <c r="S91" s="363"/>
      <c r="T91" s="385"/>
      <c r="U91" s="366"/>
      <c r="V91" s="385"/>
      <c r="W91" s="385"/>
      <c r="X91" s="385"/>
      <c r="Y91" s="363"/>
      <c r="Z91" s="385"/>
      <c r="AA91" s="361"/>
      <c r="AB91" s="361"/>
      <c r="AC91" s="389"/>
      <c r="AD91" s="366"/>
      <c r="AE91" s="389"/>
      <c r="AF91" s="275" t="s">
        <v>475</v>
      </c>
      <c r="AG91" s="275" t="s">
        <v>476</v>
      </c>
      <c r="AH91" s="275" t="s">
        <v>821</v>
      </c>
      <c r="AI91" s="41" t="s">
        <v>477</v>
      </c>
      <c r="AJ91" s="41" t="s">
        <v>478</v>
      </c>
      <c r="AK91" s="211" t="s">
        <v>916</v>
      </c>
      <c r="AL91" s="123">
        <v>1</v>
      </c>
      <c r="AM91" s="178" t="s">
        <v>922</v>
      </c>
      <c r="AN91" s="275" t="s">
        <v>827</v>
      </c>
      <c r="AO91" s="275" t="s">
        <v>463</v>
      </c>
      <c r="AP91" s="275" t="s">
        <v>829</v>
      </c>
      <c r="AQ91" s="275" t="s">
        <v>464</v>
      </c>
      <c r="AR91" s="75" t="s">
        <v>465</v>
      </c>
      <c r="AS91" s="210" t="s">
        <v>1003</v>
      </c>
      <c r="AT91" s="123">
        <v>0.7</v>
      </c>
      <c r="AU91" s="180" t="s">
        <v>907</v>
      </c>
      <c r="AV91" s="440"/>
      <c r="AW91" s="366"/>
      <c r="AX91" s="368"/>
    </row>
    <row r="92" spans="1:50" s="39" customFormat="1" ht="125.25" customHeight="1" thickBot="1" x14ac:dyDescent="0.3">
      <c r="A92" s="510"/>
      <c r="B92" s="417"/>
      <c r="C92" s="417"/>
      <c r="D92" s="420"/>
      <c r="E92" s="420"/>
      <c r="F92" s="357"/>
      <c r="G92" s="357"/>
      <c r="H92" s="357"/>
      <c r="I92" s="357"/>
      <c r="J92" s="357"/>
      <c r="K92" s="351"/>
      <c r="L92" s="351"/>
      <c r="M92" s="364"/>
      <c r="N92" s="357"/>
      <c r="O92" s="357"/>
      <c r="P92" s="392"/>
      <c r="Q92" s="392"/>
      <c r="R92" s="392"/>
      <c r="S92" s="364"/>
      <c r="T92" s="392"/>
      <c r="U92" s="357"/>
      <c r="V92" s="392"/>
      <c r="W92" s="392"/>
      <c r="X92" s="392"/>
      <c r="Y92" s="364"/>
      <c r="Z92" s="392"/>
      <c r="AA92" s="351"/>
      <c r="AB92" s="351"/>
      <c r="AC92" s="355"/>
      <c r="AD92" s="357"/>
      <c r="AE92" s="355"/>
      <c r="AF92" s="275" t="s">
        <v>479</v>
      </c>
      <c r="AG92" s="275" t="s">
        <v>480</v>
      </c>
      <c r="AH92" s="275" t="s">
        <v>822</v>
      </c>
      <c r="AI92" s="96">
        <v>45474</v>
      </c>
      <c r="AJ92" s="41" t="s">
        <v>481</v>
      </c>
      <c r="AK92" s="210" t="s">
        <v>917</v>
      </c>
      <c r="AL92" s="123">
        <v>1</v>
      </c>
      <c r="AM92" s="178" t="s">
        <v>922</v>
      </c>
      <c r="AN92" s="275" t="s">
        <v>515</v>
      </c>
      <c r="AO92" s="275" t="s">
        <v>515</v>
      </c>
      <c r="AP92" s="275" t="s">
        <v>515</v>
      </c>
      <c r="AQ92" s="275" t="s">
        <v>508</v>
      </c>
      <c r="AR92" s="275" t="s">
        <v>508</v>
      </c>
      <c r="AS92" s="275"/>
      <c r="AT92" s="275"/>
      <c r="AU92" s="260"/>
      <c r="AV92" s="441"/>
      <c r="AW92" s="357"/>
      <c r="AX92" s="369"/>
    </row>
    <row r="93" spans="1:50" s="39" customFormat="1" ht="297.75" customHeight="1" x14ac:dyDescent="0.25">
      <c r="A93" s="510"/>
      <c r="B93" s="415" t="str">
        <f>IF([8]Ficha3!$V$13="","",[8]Ficha3!$V$13)</f>
        <v xml:space="preserve">Riesgo de Gestión </v>
      </c>
      <c r="C93" s="415" t="str">
        <f>IF([8]Ficha3!$AY$24="","",[8]Ficha3!$AY$24)</f>
        <v>Operativo</v>
      </c>
      <c r="D93" s="418" t="s">
        <v>156</v>
      </c>
      <c r="E93" s="418" t="s">
        <v>371</v>
      </c>
      <c r="F93" s="356" t="str">
        <f>CONCATENATE(IF([8]Ficha3!$D$29="","",[8]Ficha3!$D$29),"
",IF([8]Ficha3!$D$30="","",[8]Ficha3!$D$30),"
",IF([8]Ficha3!$D$31="","",[8]Ficha3!$D$31),"
",IF([8]Ficha3!$D$32="","",[8]Ficha3!$D$32),"
",IF([8]Ficha3!$D$33="","",[8]Ficha3!$D$33),"
",IF([8]Ficha3!$D$34="","",[8]Ficha3!$D$34))</f>
        <v xml:space="preserve">--- Todos los Procedimientos Administrativos
</v>
      </c>
      <c r="G93" s="356" t="str">
        <f>IF([8]Ficha3!$AD$29="","",[8]Ficha3!$AD$29)</f>
        <v>Todos los procesos en el Sistema Integrado de Gestión</v>
      </c>
      <c r="H93" s="356" t="s">
        <v>493</v>
      </c>
      <c r="I93" s="356" t="s">
        <v>252</v>
      </c>
      <c r="J93" s="356" t="s">
        <v>372</v>
      </c>
      <c r="K93" s="424" t="str">
        <f>IF([8]Ficha3!$J$72="","",[8]Ficha3!$J$72)</f>
        <v>Posible (3)</v>
      </c>
      <c r="L93" s="424" t="str">
        <f>IF([8]Ficha3!$J$79="","",[8]Ficha3!$J$79)</f>
        <v>Moderado (3)</v>
      </c>
      <c r="M93" s="438" t="str">
        <f>IF([8]Ficha3!$AP$68="","",[8]Ficha3!$AP$68)</f>
        <v>Extrema</v>
      </c>
      <c r="N93" s="356"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356"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391"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391"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391"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438" t="str">
        <f>IF([8]Ficha3!$AW$87="","",[8]Ficha3!$AW$87)</f>
        <v>Moderado</v>
      </c>
      <c r="T93" s="391" t="str">
        <f>IF([8]Ficha3!$AZ$87="","",[8]Ficha3!$AZ$87)</f>
        <v>No disminuye</v>
      </c>
      <c r="U93" s="356"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391"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391"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391"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438" t="str">
        <f>IF([8]Ficha3!$AW$102="","",[8]Ficha3!$AW$102)</f>
        <v>Moderado</v>
      </c>
      <c r="Z93" s="391" t="str">
        <f>IF([8]Ficha3!$AZ$102="","",[8]Ficha3!$AZ$102)</f>
        <v>No disminuye</v>
      </c>
      <c r="AA93" s="424" t="str">
        <f>IF([8]Ficha3!$J$127="","",[8]Ficha3!$J$127)</f>
        <v>Posible (3)</v>
      </c>
      <c r="AB93" s="424" t="str">
        <f>IF([8]Ficha3!$J$134="","",[8]Ficha3!$J$134)</f>
        <v>Moderado (3)</v>
      </c>
      <c r="AC93" s="354" t="str">
        <f>IF([8]Ficha3!$AP$126="","",[8]Ficha3!$AP$126)</f>
        <v>Alta</v>
      </c>
      <c r="AD93" s="356"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354" t="s">
        <v>42</v>
      </c>
      <c r="AF93" s="275" t="s">
        <v>486</v>
      </c>
      <c r="AG93" s="275" t="s">
        <v>487</v>
      </c>
      <c r="AH93" s="275" t="s">
        <v>823</v>
      </c>
      <c r="AI93" s="41" t="s">
        <v>488</v>
      </c>
      <c r="AJ93" s="41" t="s">
        <v>454</v>
      </c>
      <c r="AK93" s="210" t="s">
        <v>918</v>
      </c>
      <c r="AL93" s="292">
        <v>1</v>
      </c>
      <c r="AM93" s="336" t="s">
        <v>922</v>
      </c>
      <c r="AN93" s="275" t="s">
        <v>830</v>
      </c>
      <c r="AO93" s="275" t="s">
        <v>485</v>
      </c>
      <c r="AP93" s="275" t="s">
        <v>832</v>
      </c>
      <c r="AQ93" s="275" t="s">
        <v>483</v>
      </c>
      <c r="AR93" s="75" t="s">
        <v>484</v>
      </c>
      <c r="AS93" s="210" t="s">
        <v>1004</v>
      </c>
      <c r="AT93" s="123">
        <v>1</v>
      </c>
      <c r="AU93" s="180" t="s">
        <v>907</v>
      </c>
      <c r="AV93" s="439" t="s">
        <v>900</v>
      </c>
      <c r="AW93" s="356" t="s">
        <v>722</v>
      </c>
      <c r="AX93" s="367" t="s">
        <v>901</v>
      </c>
    </row>
    <row r="94" spans="1:50" s="39" customFormat="1" ht="277.5" customHeight="1" x14ac:dyDescent="0.25">
      <c r="A94" s="510"/>
      <c r="B94" s="417"/>
      <c r="C94" s="417"/>
      <c r="D94" s="420"/>
      <c r="E94" s="420"/>
      <c r="F94" s="357"/>
      <c r="G94" s="357"/>
      <c r="H94" s="357"/>
      <c r="I94" s="357"/>
      <c r="J94" s="357"/>
      <c r="K94" s="351"/>
      <c r="L94" s="351"/>
      <c r="M94" s="364"/>
      <c r="N94" s="357"/>
      <c r="O94" s="357"/>
      <c r="P94" s="392"/>
      <c r="Q94" s="392"/>
      <c r="R94" s="392"/>
      <c r="S94" s="364"/>
      <c r="T94" s="392"/>
      <c r="U94" s="357"/>
      <c r="V94" s="392"/>
      <c r="W94" s="392"/>
      <c r="X94" s="392"/>
      <c r="Y94" s="364"/>
      <c r="Z94" s="392"/>
      <c r="AA94" s="351"/>
      <c r="AB94" s="351"/>
      <c r="AC94" s="355"/>
      <c r="AD94" s="357"/>
      <c r="AE94" s="355"/>
      <c r="AF94" s="275" t="s">
        <v>489</v>
      </c>
      <c r="AG94" s="275" t="s">
        <v>490</v>
      </c>
      <c r="AH94" s="275" t="s">
        <v>824</v>
      </c>
      <c r="AI94" s="41" t="s">
        <v>491</v>
      </c>
      <c r="AJ94" s="41" t="s">
        <v>492</v>
      </c>
      <c r="AK94" s="212" t="s">
        <v>919</v>
      </c>
      <c r="AL94" s="165">
        <v>1</v>
      </c>
      <c r="AM94" s="180" t="s">
        <v>922</v>
      </c>
      <c r="AN94" s="275" t="s">
        <v>831</v>
      </c>
      <c r="AO94" s="275" t="s">
        <v>482</v>
      </c>
      <c r="AP94" s="275" t="s">
        <v>833</v>
      </c>
      <c r="AQ94" s="275" t="s">
        <v>464</v>
      </c>
      <c r="AR94" s="75" t="s">
        <v>465</v>
      </c>
      <c r="AS94" s="84" t="s">
        <v>921</v>
      </c>
      <c r="AT94" s="123">
        <v>0.4</v>
      </c>
      <c r="AU94" s="180" t="s">
        <v>907</v>
      </c>
      <c r="AV94" s="441"/>
      <c r="AW94" s="357"/>
      <c r="AX94" s="369"/>
    </row>
    <row r="95" spans="1:50" s="39" customFormat="1" ht="252" customHeight="1" x14ac:dyDescent="0.25">
      <c r="A95" s="510"/>
      <c r="B95" s="415" t="str">
        <f>IF([8]Ficha4!$V$13="","",[8]Ficha4!$V$13)</f>
        <v xml:space="preserve">Riesgo de Gestión </v>
      </c>
      <c r="C95" s="415" t="str">
        <f>IF([8]Ficha3!$AY$24="","",[8]Ficha3!$AY$24)</f>
        <v>Operativo</v>
      </c>
      <c r="D95" s="418" t="s">
        <v>253</v>
      </c>
      <c r="E95" s="418" t="s">
        <v>373</v>
      </c>
      <c r="F95" s="356" t="str">
        <f>CONCATENATE(IF([8]Ficha4!$D$29="","",[8]Ficha4!$D$29),"
",IF([8]Ficha4!$D$30="","",[8]Ficha4!$D$30),"
",IF([8]Ficha4!$D$31="","",[8]Ficha4!$D$31),"
",IF([8]Ficha4!$D$32="","",[8]Ficha4!$D$32),"
",IF([8]Ficha4!$D$33="","",[8]Ficha4!$D$33),"
",IF([8]Ficha4!$D$34="","",[8]Ficha4!$D$34))</f>
        <v xml:space="preserve">--- Todos los Trámites
</v>
      </c>
      <c r="G95" s="356" t="str">
        <f>IF([8]Ficha4!$AD$29="","",[8]Ficha4!$AD$29)</f>
        <v>Todos los procesos en el Sistema Integrado de Gestión</v>
      </c>
      <c r="H95" s="356" t="s">
        <v>496</v>
      </c>
      <c r="I95" s="356" t="s">
        <v>497</v>
      </c>
      <c r="J95" s="356" t="s">
        <v>1005</v>
      </c>
      <c r="K95" s="503" t="str">
        <f>IF([8]Ficha4!$J$72="","",[8]Ficha4!$J$72)</f>
        <v>Posible (3)</v>
      </c>
      <c r="L95" s="503" t="str">
        <f>IF([8]Ficha4!$J$79="","",[8]Ficha4!$J$79)</f>
        <v>Moderado (3)</v>
      </c>
      <c r="M95" s="438" t="str">
        <f>IF([8]Ficha4!$AP$68="","",[8]Ficha4!$AP$68)</f>
        <v>Alta</v>
      </c>
      <c r="N95" s="356" t="s">
        <v>374</v>
      </c>
      <c r="O95" s="356"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391"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391"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391"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438" t="str">
        <f>IF([8]Ficha4!$AW$87="","",[8]Ficha4!$AW$87)</f>
        <v>Moderado</v>
      </c>
      <c r="T95" s="391" t="str">
        <f>IF([8]Ficha4!$AZ$87="","",[8]Ficha4!$AZ$87)</f>
        <v>No disminuye</v>
      </c>
      <c r="U95" s="391"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391"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391"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391"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438" t="str">
        <f>IF([8]Ficha4!$AW$102="","",[8]Ficha4!$AW$102)</f>
        <v/>
      </c>
      <c r="Z95" s="391" t="str">
        <f>IF([8]Ficha4!$AZ$102="","",[8]Ficha4!$AZ$102)</f>
        <v/>
      </c>
      <c r="AA95" s="424" t="str">
        <f>IF([8]Ficha4!$J$127="","",[8]Ficha4!$J$127)</f>
        <v>Posible (3)</v>
      </c>
      <c r="AB95" s="424" t="str">
        <f>IF([8]Ficha4!$J$134="","",[8]Ficha4!$J$134)</f>
        <v>Moderado (3)</v>
      </c>
      <c r="AC95" s="354" t="str">
        <f>IF([8]Ficha4!$AP$126="","",[8]Ficha4!$AP$126)</f>
        <v>Alta</v>
      </c>
      <c r="AD95" s="356"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354" t="s">
        <v>42</v>
      </c>
      <c r="AF95" s="275" t="s">
        <v>494</v>
      </c>
      <c r="AG95" s="231" t="s">
        <v>869</v>
      </c>
      <c r="AH95" s="275" t="s">
        <v>868</v>
      </c>
      <c r="AI95" s="44" t="s">
        <v>865</v>
      </c>
      <c r="AJ95" s="44" t="s">
        <v>864</v>
      </c>
      <c r="AK95" s="293" t="s">
        <v>920</v>
      </c>
      <c r="AL95" s="165">
        <v>1</v>
      </c>
      <c r="AM95" s="337" t="s">
        <v>922</v>
      </c>
      <c r="AN95" s="275" t="s">
        <v>515</v>
      </c>
      <c r="AO95" s="275" t="s">
        <v>515</v>
      </c>
      <c r="AP95" s="275" t="s">
        <v>515</v>
      </c>
      <c r="AQ95" s="275" t="s">
        <v>508</v>
      </c>
      <c r="AR95" s="275" t="s">
        <v>508</v>
      </c>
      <c r="AS95" s="275"/>
      <c r="AT95" s="275"/>
      <c r="AU95" s="260"/>
      <c r="AV95" s="439" t="s">
        <v>902</v>
      </c>
      <c r="AW95" s="356" t="s">
        <v>723</v>
      </c>
      <c r="AX95" s="367" t="s">
        <v>375</v>
      </c>
    </row>
    <row r="96" spans="1:50" s="39" customFormat="1" ht="252.75" customHeight="1" thickBot="1" x14ac:dyDescent="0.3">
      <c r="A96" s="511"/>
      <c r="B96" s="455"/>
      <c r="C96" s="455"/>
      <c r="D96" s="456"/>
      <c r="E96" s="456"/>
      <c r="F96" s="388"/>
      <c r="G96" s="388"/>
      <c r="H96" s="388"/>
      <c r="I96" s="388"/>
      <c r="J96" s="388"/>
      <c r="K96" s="504"/>
      <c r="L96" s="504"/>
      <c r="M96" s="387"/>
      <c r="N96" s="388"/>
      <c r="O96" s="388"/>
      <c r="P96" s="386"/>
      <c r="Q96" s="386"/>
      <c r="R96" s="386"/>
      <c r="S96" s="387"/>
      <c r="T96" s="386"/>
      <c r="U96" s="386"/>
      <c r="V96" s="386"/>
      <c r="W96" s="386"/>
      <c r="X96" s="386"/>
      <c r="Y96" s="387"/>
      <c r="Z96" s="386"/>
      <c r="AA96" s="447"/>
      <c r="AB96" s="447"/>
      <c r="AC96" s="390"/>
      <c r="AD96" s="388"/>
      <c r="AE96" s="390"/>
      <c r="AF96" s="266" t="s">
        <v>495</v>
      </c>
      <c r="AG96" s="230" t="s">
        <v>867</v>
      </c>
      <c r="AH96" s="266" t="s">
        <v>825</v>
      </c>
      <c r="AI96" s="97" t="s">
        <v>866</v>
      </c>
      <c r="AJ96" s="97" t="s">
        <v>864</v>
      </c>
      <c r="AK96" s="294" t="s">
        <v>1006</v>
      </c>
      <c r="AL96" s="294"/>
      <c r="AM96" s="349" t="s">
        <v>924</v>
      </c>
      <c r="AN96" s="116" t="s">
        <v>731</v>
      </c>
      <c r="AO96" s="116" t="s">
        <v>515</v>
      </c>
      <c r="AP96" s="8" t="s">
        <v>539</v>
      </c>
      <c r="AQ96" s="8" t="s">
        <v>539</v>
      </c>
      <c r="AR96" s="8" t="s">
        <v>539</v>
      </c>
      <c r="AS96" s="8"/>
      <c r="AT96" s="8"/>
      <c r="AU96" s="261"/>
      <c r="AV96" s="443"/>
      <c r="AW96" s="388"/>
      <c r="AX96" s="442"/>
    </row>
    <row r="97" spans="1:59" s="79" customFormat="1" ht="18" customHeight="1" thickBot="1" x14ac:dyDescent="0.3">
      <c r="AK97" s="151"/>
      <c r="AL97" s="122"/>
      <c r="AM97" s="177"/>
      <c r="AS97" s="151"/>
      <c r="AT97" s="122"/>
      <c r="AU97" s="177"/>
      <c r="AV97" s="114"/>
      <c r="AX97" s="115"/>
    </row>
    <row r="98" spans="1:59" s="39" customFormat="1" ht="256.5" customHeight="1" thickBot="1" x14ac:dyDescent="0.3">
      <c r="A98" s="458" t="s">
        <v>152</v>
      </c>
      <c r="B98" s="365" t="s">
        <v>47</v>
      </c>
      <c r="C98" s="365" t="s">
        <v>144</v>
      </c>
      <c r="D98" s="501" t="s">
        <v>153</v>
      </c>
      <c r="E98" s="501" t="s">
        <v>157</v>
      </c>
      <c r="F98" s="365" t="s">
        <v>81</v>
      </c>
      <c r="G98" s="380" t="str">
        <f>IF([9]Ficha1!$AD$29="","",[9]Ficha1!$AD$29)</f>
        <v>Todos los procesos en el Sistema Integrado de Gestión</v>
      </c>
      <c r="H98" s="380" t="str">
        <f>CONCATENATE(IF([9]Ficha1!$J$39="","",[9]Ficha1!$J$39),"
",IF([9]Ficha1!$J$40="","",[9]Ficha1!$J$40),"
",IF([9]Ficha1!$J$41="","",[9]Ficha1!$J$41),"
",IF([9]Ficha1!$J$42="","",[9]Ficha1!$J$42),"
",IF([9]Ficha1!$J$43="","",[9]Ficha1!$J$43),"
",IF([9]Ficha1!$J$44="","",[9]Ficha1!$J$44),"
",IF([9]Ficha1!$J$45="","",[9]Ficha1!$J$45),"
",IF([9]Ficha1!$J$46="","",[9]Ficha1!$J$46),"
",IF([9]Ficha1!$J$47="","",[9]Ficha1!$J$47),"
",IF([9]Ficha1!$J$48="","",[9]Ficha1!$J$48))</f>
        <v>Falta de actualización de la documentación de metodologías que incluye procedimientos, guía, formatos,etc para llevar a cabo una adecuada  gestión TICS.
0
0
0
0
0
0
0
0
0</v>
      </c>
      <c r="I98" s="380" t="str">
        <f>CONCATENATE(IF([9]Ficha1!$J$51="","",[9]Ficha1!$J$51),"
",IF([9]Ficha1!$J$52="","",[9]Ficha1!$J$52),"
",IF([9]Ficha1!$J$53="","",[9]Ficha1!$J$53),"
",IF([9]Ficha1!$J$54="","",[9]Ficha1!$J$54),"
",IF([9]Ficha1!$J$55="","",[9]Ficha1!$J$55),"
",IF([9]Ficha1!$J$56="","",[9]Ficha1!$J$56),"
",IF([9]Ficha1!$J$57="","",[9]Ficha1!$J$57),"
",IF([9]Ficha1!$J$58="","",[9]Ficha1!$J$58),"
",IF([9]Ficha1!$J$59="","",[9]Ficha1!$J$59),"
",IF([9]Ficha1!$J$60="","",[9]Ficha1!$J$60))</f>
        <v>0
0
0
0
0
0
0
0
0
0</v>
      </c>
      <c r="J98" s="380"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0
0
0
0
0
0
0
0
0
0
0
0
0
0
0
0
0
0
0
0
0</v>
      </c>
      <c r="K98" s="512" t="str">
        <f>IF([9]Ficha1!$J$72="","",[9]Ficha1!$J$72)</f>
        <v>Posible (3)</v>
      </c>
      <c r="L98" s="512" t="str">
        <f>IF([9]Ficha1!$J$79="","",[9]Ficha1!$J$79)</f>
        <v>Menor (2)</v>
      </c>
      <c r="M98" s="514" t="str">
        <f>IF([9]Ficha1!$AP$68="","",[9]Ficha1!$AP$68)</f>
        <v>Moderada</v>
      </c>
      <c r="N98" s="380">
        <f>IF([9]Ficha1!$AP$72="","",[9]Ficha1!$AP$72)</f>
        <v>0</v>
      </c>
      <c r="O98" s="380" t="str">
        <f>CONCATENATE(IF([9]Ficha1!$D$87="","",[9]Ficha1!$D$87),"
",IF([9]Ficha1!$D$88="","",[9]Ficha1!$D$88),"
",IF([9]Ficha1!$D$89="","",[9]Ficha1!$D$89),"
",IF([9]Ficha1!$D$90="","",[9]Ficha1!$D$90),"
",IF([9]Ficha1!$D$91="","",[9]Ficha1!$D$91),"
",IF([9]Ficha1!$D$92="","",[9]Ficha1!$D$92),"
",IF([9]Ficha1!$D$93="","",[9]Ficha1!$D$93),"
",IF([9]Ficha1!$D$94="","",[9]Ficha1!$D$94),"
",IF([9]Ficha1!$D$95="","",[9]Ficha1!$D$95),"
",IF([9]Ficha1!$D$96="","",[9]Ficha1!$D$96))</f>
        <v>Realizar el levantamiento de necesidades funcionales del personal
Validar las necesidades funcionales del funcionario y/o contratista antes de la asignación del equipo de computo.
0
0
0
0
0
0
0
0</v>
      </c>
      <c r="P98" s="378"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378"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378"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514" t="str">
        <f>IF([9]Ficha1!$AW$87="","",[9]Ficha1!$AW$87)</f>
        <v>Fuerte</v>
      </c>
      <c r="T98" s="378" t="str">
        <f>IF([9]Ficha1!$AZ$87="","",[9]Ficha1!$AZ$87)</f>
        <v>Directamente</v>
      </c>
      <c r="U98" s="380" t="str">
        <f>CONCATENATE(IF([9]Ficha1!$D$102="","",[9]Ficha1!$D$102),"
",IF([9]Ficha1!$D$103="","",[9]Ficha1!$D$103),"
",IF([9]Ficha1!$D$104="","",[9]Ficha1!$D$104),"
",IF([9]Ficha1!$D$105="","",[9]Ficha1!$D$105),"
",IF([9]Ficha1!$D$106="","",[9]Ficha1!$D$106),"
",IF([9]Ficha1!$D$107="","",[9]Ficha1!$D$107),"
",IF([9]Ficha1!$D$108="","",[9]Ficha1!$D$108),"
",IF([9]Ficha1!$D$109="","",[9]Ficha1!$D$109),"
",IF([9]Ficha1!$D$110="","",[9]Ficha1!$D$110),"
",IF([9]Ficha1!$D$111="","",[9]Ficha1!$D$111))</f>
        <v>0
0
0
0
0
0
0
0
0
0</v>
      </c>
      <c r="V98" s="380"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380"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380"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429" t="str">
        <f>IF([9]Ficha1!$AW$102="","",[9]Ficha1!$AW$102)</f>
        <v/>
      </c>
      <c r="Z98" s="380" t="str">
        <f>IF([9]Ficha1!$AZ$102="","",[9]Ficha1!$AZ$102)</f>
        <v/>
      </c>
      <c r="AA98" s="350" t="str">
        <f>IF([9]Ficha1!$J$127="","",[9]Ficha1!$J$127)</f>
        <v>Rara vez (1)</v>
      </c>
      <c r="AB98" s="350" t="str">
        <f>IF([9]Ficha1!$J$134="","",[9]Ficha1!$J$134)</f>
        <v>Menor (2)</v>
      </c>
      <c r="AC98" s="352" t="str">
        <f>IF([9]Ficha1!$AP$126="","",[9]Ficha1!$AP$126)</f>
        <v>Baja</v>
      </c>
      <c r="AD98" s="380">
        <f>IF([9]Ficha1!$AP$130="","",[9]Ficha1!$AP$130)</f>
        <v>0</v>
      </c>
      <c r="AE98" s="427" t="s">
        <v>44</v>
      </c>
      <c r="AF98" s="274" t="s">
        <v>435</v>
      </c>
      <c r="AG98" s="20" t="s">
        <v>436</v>
      </c>
      <c r="AH98" s="20" t="s">
        <v>436</v>
      </c>
      <c r="AI98" s="20" t="s">
        <v>436</v>
      </c>
      <c r="AJ98" s="20" t="s">
        <v>436</v>
      </c>
      <c r="AK98" s="276"/>
      <c r="AL98" s="276"/>
      <c r="AM98" s="259"/>
      <c r="AN98" s="93" t="s">
        <v>428</v>
      </c>
      <c r="AO98" s="93" t="s">
        <v>429</v>
      </c>
      <c r="AP98" s="93" t="s">
        <v>846</v>
      </c>
      <c r="AQ98" s="94" t="s">
        <v>430</v>
      </c>
      <c r="AR98" s="95" t="s">
        <v>431</v>
      </c>
      <c r="AS98" s="94" t="s">
        <v>1007</v>
      </c>
      <c r="AT98" s="139">
        <v>1</v>
      </c>
      <c r="AU98" s="183" t="s">
        <v>907</v>
      </c>
      <c r="AV98" s="285"/>
      <c r="AW98" s="276" t="s">
        <v>109</v>
      </c>
      <c r="AX98" s="284" t="s">
        <v>109</v>
      </c>
      <c r="AY98" s="39" t="s">
        <v>109</v>
      </c>
    </row>
    <row r="99" spans="1:59" s="39" customFormat="1" ht="163.5" customHeight="1" thickBot="1" x14ac:dyDescent="0.3">
      <c r="A99" s="540"/>
      <c r="B99" s="357"/>
      <c r="C99" s="357"/>
      <c r="D99" s="497"/>
      <c r="E99" s="497"/>
      <c r="F99" s="357"/>
      <c r="G99" s="381"/>
      <c r="H99" s="381"/>
      <c r="I99" s="381"/>
      <c r="J99" s="381"/>
      <c r="K99" s="513"/>
      <c r="L99" s="513"/>
      <c r="M99" s="508"/>
      <c r="N99" s="381"/>
      <c r="O99" s="381"/>
      <c r="P99" s="379"/>
      <c r="Q99" s="379"/>
      <c r="R99" s="379"/>
      <c r="S99" s="508"/>
      <c r="T99" s="379"/>
      <c r="U99" s="381"/>
      <c r="V99" s="381"/>
      <c r="W99" s="381"/>
      <c r="X99" s="381"/>
      <c r="Y99" s="430"/>
      <c r="Z99" s="381"/>
      <c r="AA99" s="351"/>
      <c r="AB99" s="351"/>
      <c r="AC99" s="353"/>
      <c r="AD99" s="381"/>
      <c r="AE99" s="428"/>
      <c r="AF99" s="281" t="s">
        <v>435</v>
      </c>
      <c r="AG99" s="281" t="s">
        <v>435</v>
      </c>
      <c r="AH99" s="281" t="s">
        <v>435</v>
      </c>
      <c r="AI99" s="281" t="s">
        <v>435</v>
      </c>
      <c r="AJ99" s="281" t="s">
        <v>435</v>
      </c>
      <c r="AK99" s="281"/>
      <c r="AL99" s="281"/>
      <c r="AM99" s="170"/>
      <c r="AN99" s="60" t="s">
        <v>432</v>
      </c>
      <c r="AO99" s="60" t="s">
        <v>433</v>
      </c>
      <c r="AP99" s="60" t="s">
        <v>847</v>
      </c>
      <c r="AQ99" s="61" t="s">
        <v>434</v>
      </c>
      <c r="AR99" s="61" t="s">
        <v>858</v>
      </c>
      <c r="AS99" s="94" t="s">
        <v>1007</v>
      </c>
      <c r="AT99" s="139">
        <v>1</v>
      </c>
      <c r="AU99" s="183" t="s">
        <v>907</v>
      </c>
      <c r="AV99" s="270"/>
      <c r="AW99" s="263"/>
      <c r="AX99" s="268"/>
    </row>
    <row r="100" spans="1:59" s="39" customFormat="1" ht="195" customHeight="1" thickBot="1" x14ac:dyDescent="0.3">
      <c r="A100" s="459"/>
      <c r="B100" s="356" t="s">
        <v>47</v>
      </c>
      <c r="C100" s="356" t="s">
        <v>144</v>
      </c>
      <c r="D100" s="495" t="s">
        <v>80</v>
      </c>
      <c r="E100" s="495" t="s">
        <v>158</v>
      </c>
      <c r="F100" s="356" t="s">
        <v>81</v>
      </c>
      <c r="G100" s="517" t="str">
        <f>IF([9]Ficha2!$AD$29="","",[9]Ficha2!$AD$29)</f>
        <v>Todos los procesos en el Sistema Integrado de Gestión</v>
      </c>
      <c r="H100" s="517" t="str">
        <f>CONCATENATE(IF([9]Ficha2!$J$39="","",[9]Ficha2!$J$39),"
",IF([9]Ficha2!$J$40="","",[9]Ficha2!$J$40),"
",IF([9]Ficha2!$J$41="","",[9]Ficha2!$J$41),"
",IF([9]Ficha2!$J$42="","",[9]Ficha2!$J$42),"
",IF([9]Ficha2!$J$43="","",[9]Ficha2!$J$43),"
",IF([9]Ficha2!$J$44="","",[9]Ficha2!$J$44),"
",IF([9]Ficha2!$J$45="","",[9]Ficha2!$J$45),"
",IF([9]Ficha2!$J$46="","",[9]Ficha2!$J$46),"
",IF([9]Ficha2!$J$47="","",[9]Ficha2!$J$47),"
",IF([9]Ficha2!$J$48="","",[9]Ficha2!$J$48))</f>
        <v>Insuficientes recursos financieros para adquirir aplicativos y sistemas de información que respondan a las necesidades de los procesos de la entidad
0
0
0
0
0
0
0
0
0</v>
      </c>
      <c r="I100" s="517" t="str">
        <f>CONCATENATE(IF([9]Ficha2!$J$51="","",[9]Ficha2!$J$51),"
",IF([9]Ficha2!$J$52="","",[9]Ficha2!$J$52),"
",IF([9]Ficha2!$J$53="","",[9]Ficha2!$J$53),"
",IF([9]Ficha2!$J$54="","",[9]Ficha2!$J$54),"
",IF([9]Ficha2!$J$55="","",[9]Ficha2!$J$55),"
",IF([9]Ficha2!$J$56="","",[9]Ficha2!$J$56),"
",IF([9]Ficha2!$J$57="","",[9]Ficha2!$J$57),"
",IF([9]Ficha2!$J$58="","",[9]Ficha2!$J$58),"
",IF([9]Ficha2!$J$59="","",[9]Ficha2!$J$59),"
",IF([9]Ficha2!$J$60="","",[9]Ficha2!$J$60))</f>
        <v>0
0
0
0
0
0
0
0
0
0</v>
      </c>
      <c r="J100" s="517"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0
0
0
0
0
0
0
0
0
0
0
0
0
0
0
0
0
0
0
0
0</v>
      </c>
      <c r="K100" s="515" t="str">
        <f>IF([9]Ficha2!$J$72="","",[9]Ficha2!$J$72)</f>
        <v>Posible (3)</v>
      </c>
      <c r="L100" s="515" t="str">
        <f>IF([9]Ficha2!$J$79="","",[9]Ficha2!$J$79)</f>
        <v>Menor (2)</v>
      </c>
      <c r="M100" s="506" t="str">
        <f>IF([9]Ficha2!$AP$68="","",[9]Ficha2!$AP$68)</f>
        <v>Moderada</v>
      </c>
      <c r="N100" s="517">
        <f>IF([9]Ficha2!$AP$72="","",[9]Ficha2!$AP$72)</f>
        <v>0</v>
      </c>
      <c r="O100" s="517" t="str">
        <f>CONCATENATE(IF([9]Ficha2!$D$87="","",[9]Ficha2!$D$87),"
",IF([9]Ficha2!$D$88="","",[9]Ficha2!$D$88),"
",IF([9]Ficha2!$D$89="","",[9]Ficha2!$D$89),"
",IF([9]Ficha2!$D$90="","",[9]Ficha2!$D$90),"
",IF([9]Ficha2!$D$91="","",[9]Ficha2!$D$91),"
",IF([9]Ficha2!$D$92="","",[9]Ficha2!$D$92),"
",IF([9]Ficha2!$D$93="","",[9]Ficha2!$D$93),"
",IF([9]Ficha2!$D$94="","",[9]Ficha2!$D$94),"
",IF([9]Ficha2!$D$95="","",[9]Ficha2!$D$95),"
",IF([9]Ficha2!$D$96="","",[9]Ficha2!$D$96))</f>
        <v>Verificar tiempo de atención de los requerimientos de los usuarios internos
0
0
0
0
0
0
0
0
0</v>
      </c>
      <c r="P100" s="397"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0
</v>
      </c>
      <c r="Q100" s="397"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0
</v>
      </c>
      <c r="R100" s="397"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0
</v>
      </c>
      <c r="S100" s="506" t="str">
        <f>IF([9]Ficha2!$AW$87="","",[9]Ficha2!$AW$87)</f>
        <v>Fuerte</v>
      </c>
      <c r="T100" s="397" t="str">
        <f>IF([9]Ficha2!$AZ$87="","",[9]Ficha2!$AZ$87)</f>
        <v>Directamente</v>
      </c>
      <c r="U100" s="397" t="str">
        <f>CONCATENATE(IF([9]Ficha2!$D$102="","",[9]Ficha2!$D$102),"
",IF([9]Ficha2!$D$103="","",[9]Ficha2!$D$103),"
",IF([9]Ficha2!$D$104="","",[9]Ficha2!$D$104),"
",IF([9]Ficha2!$D$105="","",[9]Ficha2!$D$105),"
",IF([9]Ficha2!$D$106="","",[9]Ficha2!$D$106),"
",IF([9]Ficha2!$D$107="","",[9]Ficha2!$D$107),"
",IF([9]Ficha2!$D$108="","",[9]Ficha2!$D$108),"
",IF([9]Ficha2!$D$109="","",[9]Ficha2!$D$109),"
",IF([9]Ficha2!$D$110="","",[9]Ficha2!$D$110),"
",IF([9]Ficha2!$D$111="","",[9]Ficha2!$D$111))</f>
        <v>0
0
0
0
0
0
0
0
0
0</v>
      </c>
      <c r="V100" s="397"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0
</v>
      </c>
      <c r="W100" s="397"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397"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506" t="str">
        <f>IF([9]Ficha2!$AW$102="","",[9]Ficha2!$AW$102)</f>
        <v/>
      </c>
      <c r="Z100" s="397" t="str">
        <f>IF([9]Ficha2!$AZ$102="","",[9]Ficha2!$AZ$102)</f>
        <v/>
      </c>
      <c r="AA100" s="424" t="str">
        <f>IF([9]Ficha2!$J$127="","",[9]Ficha2!$J$127)</f>
        <v>Rara vez (1)</v>
      </c>
      <c r="AB100" s="424" t="str">
        <f>IF([9]Ficha2!$J$134="","",[9]Ficha2!$J$134)</f>
        <v>Menor (2)</v>
      </c>
      <c r="AC100" s="505" t="str">
        <f>IF([9]Ficha2!$AP$126="","",[9]Ficha2!$AP$126)</f>
        <v>Baja</v>
      </c>
      <c r="AD100" s="397">
        <f>IF([9]Ficha2!$AP$130="","",[9]Ficha2!$AP$130)</f>
        <v>0</v>
      </c>
      <c r="AE100" s="396" t="s">
        <v>44</v>
      </c>
      <c r="AF100" s="281" t="s">
        <v>435</v>
      </c>
      <c r="AG100" s="281" t="s">
        <v>435</v>
      </c>
      <c r="AH100" s="281" t="s">
        <v>435</v>
      </c>
      <c r="AI100" s="281" t="s">
        <v>435</v>
      </c>
      <c r="AJ100" s="281" t="s">
        <v>435</v>
      </c>
      <c r="AK100" s="281"/>
      <c r="AL100" s="281"/>
      <c r="AM100" s="170"/>
      <c r="AN100" s="60" t="s">
        <v>437</v>
      </c>
      <c r="AO100" s="60" t="s">
        <v>438</v>
      </c>
      <c r="AP100" s="60" t="s">
        <v>848</v>
      </c>
      <c r="AQ100" s="61" t="s">
        <v>439</v>
      </c>
      <c r="AR100" s="77" t="s">
        <v>440</v>
      </c>
      <c r="AS100" s="61" t="s">
        <v>1008</v>
      </c>
      <c r="AT100" s="140">
        <v>1</v>
      </c>
      <c r="AU100" s="183" t="s">
        <v>907</v>
      </c>
      <c r="AV100" s="277"/>
      <c r="AW100" s="275" t="s">
        <v>109</v>
      </c>
      <c r="AX100" s="278" t="s">
        <v>109</v>
      </c>
      <c r="AY100" s="39" t="s">
        <v>109</v>
      </c>
    </row>
    <row r="101" spans="1:59" s="39" customFormat="1" ht="209.25" customHeight="1" thickBot="1" x14ac:dyDescent="0.3">
      <c r="A101" s="460"/>
      <c r="B101" s="366"/>
      <c r="C101" s="366"/>
      <c r="D101" s="496"/>
      <c r="E101" s="496"/>
      <c r="F101" s="366"/>
      <c r="G101" s="518"/>
      <c r="H101" s="518"/>
      <c r="I101" s="518"/>
      <c r="J101" s="518"/>
      <c r="K101" s="516"/>
      <c r="L101" s="516"/>
      <c r="M101" s="507"/>
      <c r="N101" s="518"/>
      <c r="O101" s="518"/>
      <c r="P101" s="398"/>
      <c r="Q101" s="398"/>
      <c r="R101" s="398"/>
      <c r="S101" s="507"/>
      <c r="T101" s="398"/>
      <c r="U101" s="398"/>
      <c r="V101" s="398"/>
      <c r="W101" s="398"/>
      <c r="X101" s="398"/>
      <c r="Y101" s="507"/>
      <c r="Z101" s="398"/>
      <c r="AA101" s="361"/>
      <c r="AB101" s="361"/>
      <c r="AC101" s="505"/>
      <c r="AD101" s="398"/>
      <c r="AE101" s="396"/>
      <c r="AF101" s="281" t="s">
        <v>435</v>
      </c>
      <c r="AG101" s="281" t="s">
        <v>435</v>
      </c>
      <c r="AH101" s="281" t="s">
        <v>435</v>
      </c>
      <c r="AI101" s="281" t="s">
        <v>435</v>
      </c>
      <c r="AJ101" s="281" t="s">
        <v>435</v>
      </c>
      <c r="AK101" s="281"/>
      <c r="AL101" s="281"/>
      <c r="AM101" s="170"/>
      <c r="AN101" s="60" t="s">
        <v>441</v>
      </c>
      <c r="AO101" s="60" t="s">
        <v>442</v>
      </c>
      <c r="AP101" s="60" t="s">
        <v>849</v>
      </c>
      <c r="AQ101" s="61" t="s">
        <v>443</v>
      </c>
      <c r="AR101" s="77" t="s">
        <v>444</v>
      </c>
      <c r="AS101" s="61" t="s">
        <v>1009</v>
      </c>
      <c r="AT101" s="140">
        <v>1</v>
      </c>
      <c r="AU101" s="183" t="s">
        <v>907</v>
      </c>
      <c r="AV101" s="267"/>
      <c r="AW101" s="265"/>
      <c r="AX101" s="264"/>
    </row>
    <row r="102" spans="1:59" s="39" customFormat="1" ht="128.25" customHeight="1" thickBot="1" x14ac:dyDescent="0.3">
      <c r="A102" s="460"/>
      <c r="B102" s="357"/>
      <c r="C102" s="357"/>
      <c r="D102" s="497"/>
      <c r="E102" s="497"/>
      <c r="F102" s="357"/>
      <c r="G102" s="381"/>
      <c r="H102" s="381"/>
      <c r="I102" s="381"/>
      <c r="J102" s="381"/>
      <c r="K102" s="513"/>
      <c r="L102" s="513"/>
      <c r="M102" s="508"/>
      <c r="N102" s="381"/>
      <c r="O102" s="381"/>
      <c r="P102" s="379"/>
      <c r="Q102" s="379"/>
      <c r="R102" s="379"/>
      <c r="S102" s="508"/>
      <c r="T102" s="379"/>
      <c r="U102" s="379"/>
      <c r="V102" s="379"/>
      <c r="W102" s="379"/>
      <c r="X102" s="379"/>
      <c r="Y102" s="508"/>
      <c r="Z102" s="379"/>
      <c r="AA102" s="351"/>
      <c r="AB102" s="351"/>
      <c r="AC102" s="505"/>
      <c r="AD102" s="379"/>
      <c r="AE102" s="396"/>
      <c r="AF102" s="281" t="s">
        <v>435</v>
      </c>
      <c r="AG102" s="281" t="s">
        <v>435</v>
      </c>
      <c r="AH102" s="281" t="s">
        <v>435</v>
      </c>
      <c r="AI102" s="281" t="s">
        <v>435</v>
      </c>
      <c r="AJ102" s="281" t="s">
        <v>435</v>
      </c>
      <c r="AK102" s="281"/>
      <c r="AL102" s="281"/>
      <c r="AM102" s="170"/>
      <c r="AN102" s="60" t="s">
        <v>445</v>
      </c>
      <c r="AO102" s="60" t="s">
        <v>446</v>
      </c>
      <c r="AP102" s="60" t="s">
        <v>850</v>
      </c>
      <c r="AQ102" s="61" t="s">
        <v>447</v>
      </c>
      <c r="AR102" s="77" t="s">
        <v>448</v>
      </c>
      <c r="AS102" s="92" t="s">
        <v>955</v>
      </c>
      <c r="AT102" s="140" t="s">
        <v>903</v>
      </c>
      <c r="AU102" s="183" t="s">
        <v>907</v>
      </c>
      <c r="AV102" s="267"/>
      <c r="AW102" s="265"/>
      <c r="AX102" s="264"/>
    </row>
    <row r="103" spans="1:59" s="39" customFormat="1" ht="325.5" customHeight="1" thickBot="1" x14ac:dyDescent="0.3">
      <c r="A103" s="461"/>
      <c r="B103" s="8" t="s">
        <v>47</v>
      </c>
      <c r="C103" s="8" t="s">
        <v>144</v>
      </c>
      <c r="D103" s="62" t="s">
        <v>156</v>
      </c>
      <c r="E103" s="62" t="s">
        <v>376</v>
      </c>
      <c r="F103" s="8" t="s">
        <v>81</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Falta de actualización de la documentación de metodologías que incluye procedimientos, guía, formatos,etc para llevar a cabo una adecuada  gestión TICS.
0
0
0
0
0
0
0
0
0</v>
      </c>
      <c r="I103" s="21" t="str">
        <f>CONCATENATE(IF([9]Ficha3!$J$51="","",[9]Ficha3!$J$51),"
",IF([9]Ficha3!$J$52="","",[9]Ficha3!$J$52),"
",IF([9]Ficha3!$J$53="","",[9]Ficha3!$J$53),"
",IF([9]Ficha3!$J$54="","",[9]Ficha3!$J$54),"
",IF([9]Ficha3!$J$55="","",[9]Ficha3!$J$55),"
",IF([9]Ficha3!$J$56="","",[9]Ficha3!$J$56),"
",IF([9]Ficha3!$J$57="","",[9]Ficha3!$J$57),"
",IF([9]Ficha3!$J$58="","",[9]Ficha3!$J$58),"
",IF([9]Ficha3!$J$59="","",[9]Ficha3!$J$59),"
",IF([9]Ficha3!$J$60="","",[9]Ficha3!$J$60))</f>
        <v>Cambio de Gobierno y /o administración
0
0
0
0
0
0
0
0
0</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0
0
0
0
0
0
0
0
0
0
0
0
0
0
0
0
0
0
0
0
0</v>
      </c>
      <c r="K103" s="22" t="str">
        <f>IF([9]Ficha3!$J$72="","",[9]Ficha3!$J$72)</f>
        <v>Posible (3)</v>
      </c>
      <c r="L103" s="22" t="str">
        <f>IF([9]Ficha3!$J$79="","",[9]Ficha3!$J$79)</f>
        <v>Menor (2)</v>
      </c>
      <c r="M103" s="23" t="str">
        <f>IF([9]Ficha3!$AP$68="","",[9]Ficha3!$AP$68)</f>
        <v>Moderada</v>
      </c>
      <c r="N103" s="282">
        <f>IF([9]Ficha3!$AP$72="","",[9]Ficha3!$AP$72)</f>
        <v>0</v>
      </c>
      <c r="O103" s="21" t="str">
        <f>CONCATENATE(IF([9]Ficha3!$D$87="","",[9]Ficha3!$D$87),"
",IF([9]Ficha3!$D$88="","",[9]Ficha3!$D$88),"
",IF([9]Ficha3!$D$89="","",[9]Ficha3!$D$89),"
",IF([9]Ficha3!$D$90="","",[9]Ficha3!$D$90),"
",IF([9]Ficha3!$D$91="","",[9]Ficha3!$D$91),"
",IF([9]Ficha3!$D$92="","",[9]Ficha3!$D$92),"
",IF([9]Ficha3!$D$93="","",[9]Ficha3!$D$93),"
",IF([9]Ficha3!$D$94="","",[9]Ficha3!$D$94),"
",IF([9]Ficha3!$D$95="","",[9]Ficha3!$D$95),"
",IF([9]Ficha3!$D$96="","",[9]Ficha3!$D$96))</f>
        <v>Realizar la revisión del sistema de gestión del proceso de TICs
Verificar el cumplimiento de las actividades designadas al personal de apoyo del proceso de TICs
0
0
0
0
0
0
0
0</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0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0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0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0
0
0
0
0
0
0
0
0
0</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104" t="str">
        <f>IF([9]Ficha3!$J$127="","",[9]Ficha3!$J$127)</f>
        <v>Posible (3)</v>
      </c>
      <c r="AB103" s="104" t="str">
        <f>IF([9]Ficha3!$J$134="","",[9]Ficha3!$J$134)</f>
        <v>Menor (2)</v>
      </c>
      <c r="AC103" s="273" t="str">
        <f>IF([9]Ficha3!$AP$126="","",[9]Ficha3!$AP$126)</f>
        <v>Moderada</v>
      </c>
      <c r="AD103" s="282">
        <f>IF([9]Ficha3!$AP$130="","",[9]Ficha3!$AP$130)</f>
        <v>0</v>
      </c>
      <c r="AE103" s="105" t="s">
        <v>42</v>
      </c>
      <c r="AF103" s="282" t="s">
        <v>835</v>
      </c>
      <c r="AG103" s="282" t="s">
        <v>377</v>
      </c>
      <c r="AH103" s="282" t="s">
        <v>378</v>
      </c>
      <c r="AI103" s="50" t="s">
        <v>273</v>
      </c>
      <c r="AJ103" s="50" t="s">
        <v>274</v>
      </c>
      <c r="AK103" s="50" t="s">
        <v>1010</v>
      </c>
      <c r="AL103" s="141">
        <v>1</v>
      </c>
      <c r="AM103" s="50" t="s">
        <v>922</v>
      </c>
      <c r="AN103" s="282" t="s">
        <v>836</v>
      </c>
      <c r="AO103" s="282" t="s">
        <v>269</v>
      </c>
      <c r="AP103" s="282" t="s">
        <v>270</v>
      </c>
      <c r="AQ103" s="50" t="s">
        <v>271</v>
      </c>
      <c r="AR103" s="78" t="s">
        <v>272</v>
      </c>
      <c r="AS103" s="50" t="s">
        <v>1010</v>
      </c>
      <c r="AT103" s="141">
        <v>1</v>
      </c>
      <c r="AU103" s="183" t="s">
        <v>907</v>
      </c>
      <c r="AV103" s="71"/>
      <c r="AW103" s="8" t="s">
        <v>109</v>
      </c>
      <c r="AX103" s="10" t="s">
        <v>109</v>
      </c>
      <c r="AY103" s="39" t="s">
        <v>109</v>
      </c>
    </row>
    <row r="104" spans="1:59" s="79" customFormat="1" ht="18" customHeight="1" thickBot="1" x14ac:dyDescent="0.3">
      <c r="AK104" s="151"/>
      <c r="AL104" s="122"/>
      <c r="AM104" s="177"/>
      <c r="AS104" s="151"/>
      <c r="AT104" s="122"/>
      <c r="AU104" s="177"/>
      <c r="AV104" s="114"/>
      <c r="AX104" s="115"/>
    </row>
    <row r="105" spans="1:59" s="54" customFormat="1" ht="164.25" customHeight="1" x14ac:dyDescent="0.25">
      <c r="A105" s="541" t="s">
        <v>77</v>
      </c>
      <c r="B105" s="544" t="s">
        <v>47</v>
      </c>
      <c r="C105" s="544" t="s">
        <v>48</v>
      </c>
      <c r="D105" s="547" t="s">
        <v>49</v>
      </c>
      <c r="E105" s="547" t="s">
        <v>50</v>
      </c>
      <c r="F105" s="382" t="s">
        <v>51</v>
      </c>
      <c r="G105" s="382" t="s">
        <v>52</v>
      </c>
      <c r="H105" s="382" t="s">
        <v>379</v>
      </c>
      <c r="I105" s="382" t="s">
        <v>72</v>
      </c>
      <c r="J105" s="382" t="s">
        <v>380</v>
      </c>
      <c r="K105" s="402" t="s">
        <v>53</v>
      </c>
      <c r="L105" s="402" t="s">
        <v>54</v>
      </c>
      <c r="M105" s="409" t="s">
        <v>55</v>
      </c>
      <c r="N105" s="382" t="s">
        <v>381</v>
      </c>
      <c r="O105" s="304" t="s">
        <v>382</v>
      </c>
      <c r="P105" s="307" t="s">
        <v>56</v>
      </c>
      <c r="Q105" s="307" t="s">
        <v>56</v>
      </c>
      <c r="R105" s="307" t="s">
        <v>56</v>
      </c>
      <c r="S105" s="551" t="s">
        <v>57</v>
      </c>
      <c r="T105" s="399" t="s">
        <v>58</v>
      </c>
      <c r="U105" s="304" t="s">
        <v>59</v>
      </c>
      <c r="V105" s="307" t="s">
        <v>60</v>
      </c>
      <c r="W105" s="307" t="s">
        <v>61</v>
      </c>
      <c r="X105" s="307" t="s">
        <v>62</v>
      </c>
      <c r="Y105" s="551" t="s">
        <v>63</v>
      </c>
      <c r="Z105" s="399" t="s">
        <v>58</v>
      </c>
      <c r="AA105" s="402" t="s">
        <v>64</v>
      </c>
      <c r="AB105" s="402" t="s">
        <v>65</v>
      </c>
      <c r="AC105" s="535" t="s">
        <v>66</v>
      </c>
      <c r="AD105" s="382" t="s">
        <v>383</v>
      </c>
      <c r="AE105" s="535" t="s">
        <v>42</v>
      </c>
      <c r="AF105" s="382" t="s">
        <v>837</v>
      </c>
      <c r="AG105" s="382" t="s">
        <v>70</v>
      </c>
      <c r="AH105" s="382" t="s">
        <v>71</v>
      </c>
      <c r="AI105" s="519">
        <v>44075</v>
      </c>
      <c r="AJ105" s="519">
        <v>44377</v>
      </c>
      <c r="AK105" s="538" t="s">
        <v>1011</v>
      </c>
      <c r="AL105" s="605" t="s">
        <v>903</v>
      </c>
      <c r="AM105" s="358" t="s">
        <v>904</v>
      </c>
      <c r="AN105" s="393" t="s">
        <v>838</v>
      </c>
      <c r="AO105" s="382" t="s">
        <v>75</v>
      </c>
      <c r="AP105" s="382" t="s">
        <v>348</v>
      </c>
      <c r="AQ105" s="599" t="s">
        <v>247</v>
      </c>
      <c r="AR105" s="599" t="s">
        <v>248</v>
      </c>
      <c r="AS105" s="538" t="s">
        <v>1011</v>
      </c>
      <c r="AT105" s="602" t="s">
        <v>903</v>
      </c>
      <c r="AU105" s="358" t="s">
        <v>904</v>
      </c>
      <c r="AV105" s="529" t="s">
        <v>349</v>
      </c>
      <c r="AW105" s="382" t="s">
        <v>73</v>
      </c>
      <c r="AX105" s="532" t="s">
        <v>74</v>
      </c>
      <c r="AY105" s="51"/>
      <c r="AZ105" s="51"/>
      <c r="BA105" s="51"/>
      <c r="BB105" s="52"/>
      <c r="BC105" s="53"/>
      <c r="BD105" s="52"/>
      <c r="BE105" s="51"/>
      <c r="BF105" s="51"/>
      <c r="BG105" s="51"/>
    </row>
    <row r="106" spans="1:59" s="54" customFormat="1" ht="135" customHeight="1" x14ac:dyDescent="0.25">
      <c r="A106" s="542"/>
      <c r="B106" s="545"/>
      <c r="C106" s="545"/>
      <c r="D106" s="548"/>
      <c r="E106" s="548"/>
      <c r="F106" s="383"/>
      <c r="G106" s="383"/>
      <c r="H106" s="383"/>
      <c r="I106" s="383"/>
      <c r="J106" s="383"/>
      <c r="K106" s="403"/>
      <c r="L106" s="403"/>
      <c r="M106" s="410"/>
      <c r="N106" s="383"/>
      <c r="O106" s="305" t="s">
        <v>67</v>
      </c>
      <c r="P106" s="308" t="s">
        <v>56</v>
      </c>
      <c r="Q106" s="308" t="s">
        <v>56</v>
      </c>
      <c r="R106" s="308" t="s">
        <v>56</v>
      </c>
      <c r="S106" s="552"/>
      <c r="T106" s="400"/>
      <c r="U106" s="305" t="s">
        <v>68</v>
      </c>
      <c r="V106" s="308" t="s">
        <v>60</v>
      </c>
      <c r="W106" s="308" t="s">
        <v>60</v>
      </c>
      <c r="X106" s="308" t="s">
        <v>60</v>
      </c>
      <c r="Y106" s="552"/>
      <c r="Z106" s="400"/>
      <c r="AA106" s="403"/>
      <c r="AB106" s="403"/>
      <c r="AC106" s="536"/>
      <c r="AD106" s="383"/>
      <c r="AE106" s="536"/>
      <c r="AF106" s="383"/>
      <c r="AG106" s="383"/>
      <c r="AH106" s="383"/>
      <c r="AI106" s="520"/>
      <c r="AJ106" s="520"/>
      <c r="AK106" s="539"/>
      <c r="AL106" s="606"/>
      <c r="AM106" s="359"/>
      <c r="AN106" s="394"/>
      <c r="AO106" s="383"/>
      <c r="AP106" s="383"/>
      <c r="AQ106" s="600"/>
      <c r="AR106" s="600"/>
      <c r="AS106" s="539"/>
      <c r="AT106" s="603"/>
      <c r="AU106" s="359"/>
      <c r="AV106" s="530"/>
      <c r="AW106" s="383"/>
      <c r="AX106" s="533"/>
      <c r="AY106" s="55"/>
      <c r="AZ106" s="11"/>
      <c r="BA106" s="11"/>
      <c r="BB106" s="11"/>
      <c r="BC106" s="11"/>
      <c r="BD106" s="56"/>
      <c r="BE106" s="11"/>
      <c r="BF106" s="11"/>
      <c r="BG106" s="11"/>
    </row>
    <row r="107" spans="1:59" s="54" customFormat="1" ht="180" customHeight="1" x14ac:dyDescent="0.25">
      <c r="A107" s="542"/>
      <c r="B107" s="545"/>
      <c r="C107" s="545"/>
      <c r="D107" s="548"/>
      <c r="E107" s="548"/>
      <c r="F107" s="383"/>
      <c r="G107" s="383"/>
      <c r="H107" s="383"/>
      <c r="I107" s="383"/>
      <c r="J107" s="383"/>
      <c r="K107" s="403"/>
      <c r="L107" s="403"/>
      <c r="M107" s="410"/>
      <c r="N107" s="383"/>
      <c r="O107" s="305" t="s">
        <v>350</v>
      </c>
      <c r="P107" s="308" t="s">
        <v>56</v>
      </c>
      <c r="Q107" s="308" t="s">
        <v>56</v>
      </c>
      <c r="R107" s="308" t="s">
        <v>56</v>
      </c>
      <c r="S107" s="552"/>
      <c r="T107" s="400"/>
      <c r="U107" s="305" t="s">
        <v>69</v>
      </c>
      <c r="V107" s="308" t="s">
        <v>60</v>
      </c>
      <c r="W107" s="308" t="s">
        <v>60</v>
      </c>
      <c r="X107" s="308" t="s">
        <v>60</v>
      </c>
      <c r="Y107" s="552"/>
      <c r="Z107" s="400"/>
      <c r="AA107" s="403"/>
      <c r="AB107" s="403"/>
      <c r="AC107" s="536"/>
      <c r="AD107" s="383"/>
      <c r="AE107" s="536"/>
      <c r="AF107" s="383"/>
      <c r="AG107" s="383"/>
      <c r="AH107" s="383"/>
      <c r="AI107" s="520"/>
      <c r="AJ107" s="520"/>
      <c r="AK107" s="539"/>
      <c r="AL107" s="606"/>
      <c r="AM107" s="359"/>
      <c r="AN107" s="394"/>
      <c r="AO107" s="383"/>
      <c r="AP107" s="383"/>
      <c r="AQ107" s="600"/>
      <c r="AR107" s="600"/>
      <c r="AS107" s="539"/>
      <c r="AT107" s="603"/>
      <c r="AU107" s="359"/>
      <c r="AV107" s="530"/>
      <c r="AW107" s="383"/>
      <c r="AX107" s="533"/>
      <c r="AY107" s="55"/>
      <c r="AZ107" s="11"/>
      <c r="BA107" s="11"/>
      <c r="BB107" s="11"/>
      <c r="BC107" s="11"/>
      <c r="BD107" s="56"/>
      <c r="BE107" s="11"/>
      <c r="BF107" s="11"/>
      <c r="BG107" s="11"/>
    </row>
    <row r="108" spans="1:59" s="54" customFormat="1" ht="103.5" customHeight="1" thickBot="1" x14ac:dyDescent="0.3">
      <c r="A108" s="543"/>
      <c r="B108" s="546"/>
      <c r="C108" s="546"/>
      <c r="D108" s="549"/>
      <c r="E108" s="549"/>
      <c r="F108" s="384"/>
      <c r="G108" s="384"/>
      <c r="H108" s="384"/>
      <c r="I108" s="384"/>
      <c r="J108" s="384"/>
      <c r="K108" s="404"/>
      <c r="L108" s="404"/>
      <c r="M108" s="550"/>
      <c r="N108" s="384"/>
      <c r="O108" s="306" t="s">
        <v>351</v>
      </c>
      <c r="P108" s="309" t="s">
        <v>56</v>
      </c>
      <c r="Q108" s="309" t="s">
        <v>56</v>
      </c>
      <c r="R108" s="309" t="s">
        <v>56</v>
      </c>
      <c r="S108" s="553"/>
      <c r="T108" s="401"/>
      <c r="U108" s="306"/>
      <c r="V108" s="309"/>
      <c r="W108" s="309"/>
      <c r="X108" s="309"/>
      <c r="Y108" s="553"/>
      <c r="Z108" s="401"/>
      <c r="AA108" s="404"/>
      <c r="AB108" s="404"/>
      <c r="AC108" s="537"/>
      <c r="AD108" s="384"/>
      <c r="AE108" s="537"/>
      <c r="AF108" s="384"/>
      <c r="AG108" s="384"/>
      <c r="AH108" s="384"/>
      <c r="AI108" s="521"/>
      <c r="AJ108" s="521"/>
      <c r="AK108" s="480"/>
      <c r="AL108" s="607"/>
      <c r="AM108" s="360"/>
      <c r="AN108" s="395"/>
      <c r="AO108" s="384"/>
      <c r="AP108" s="384"/>
      <c r="AQ108" s="601"/>
      <c r="AR108" s="601"/>
      <c r="AS108" s="480"/>
      <c r="AT108" s="604"/>
      <c r="AU108" s="360"/>
      <c r="AV108" s="531"/>
      <c r="AW108" s="384"/>
      <c r="AX108" s="534"/>
      <c r="AY108" s="55"/>
      <c r="AZ108" s="11"/>
      <c r="BA108" s="11"/>
      <c r="BB108" s="11"/>
      <c r="BC108" s="11"/>
      <c r="BD108" s="56"/>
      <c r="BE108" s="11"/>
      <c r="BF108" s="11"/>
      <c r="BG108" s="11"/>
    </row>
    <row r="109" spans="1:59" s="79" customFormat="1" ht="18" customHeight="1" thickBot="1" x14ac:dyDescent="0.3">
      <c r="AK109" s="151"/>
      <c r="AL109" s="122"/>
      <c r="AM109" s="177"/>
      <c r="AS109" s="151"/>
      <c r="AT109" s="122"/>
      <c r="AU109" s="177"/>
      <c r="AV109" s="114"/>
      <c r="AX109" s="115"/>
    </row>
    <row r="110" spans="1:59" s="39" customFormat="1" ht="409.6" customHeight="1" thickBot="1" x14ac:dyDescent="0.3">
      <c r="A110" s="458" t="s">
        <v>79</v>
      </c>
      <c r="B110" s="470" t="s">
        <v>47</v>
      </c>
      <c r="C110" s="470" t="s">
        <v>144</v>
      </c>
      <c r="D110" s="457" t="s">
        <v>186</v>
      </c>
      <c r="E110" s="457" t="s">
        <v>284</v>
      </c>
      <c r="F110" s="365" t="s">
        <v>51</v>
      </c>
      <c r="G110" s="365" t="s">
        <v>82</v>
      </c>
      <c r="H110" s="365" t="s">
        <v>352</v>
      </c>
      <c r="I110" s="365" t="s">
        <v>275</v>
      </c>
      <c r="J110" s="365" t="s">
        <v>353</v>
      </c>
      <c r="K110" s="350" t="s">
        <v>116</v>
      </c>
      <c r="L110" s="350" t="s">
        <v>65</v>
      </c>
      <c r="M110" s="362" t="s">
        <v>117</v>
      </c>
      <c r="N110" s="365" t="s">
        <v>276</v>
      </c>
      <c r="O110" s="365" t="s">
        <v>354</v>
      </c>
      <c r="P110" s="431" t="s">
        <v>94</v>
      </c>
      <c r="Q110" s="431" t="s">
        <v>103</v>
      </c>
      <c r="R110" s="431" t="s">
        <v>94</v>
      </c>
      <c r="S110" s="362" t="s">
        <v>95</v>
      </c>
      <c r="T110" s="431" t="s">
        <v>96</v>
      </c>
      <c r="U110" s="365" t="s">
        <v>277</v>
      </c>
      <c r="V110" s="431" t="s">
        <v>132</v>
      </c>
      <c r="W110" s="431" t="s">
        <v>104</v>
      </c>
      <c r="X110" s="431" t="s">
        <v>132</v>
      </c>
      <c r="Y110" s="362" t="s">
        <v>95</v>
      </c>
      <c r="Z110" s="431" t="s">
        <v>96</v>
      </c>
      <c r="AA110" s="350" t="s">
        <v>116</v>
      </c>
      <c r="AB110" s="350" t="s">
        <v>65</v>
      </c>
      <c r="AC110" s="450" t="s">
        <v>117</v>
      </c>
      <c r="AD110" s="365" t="s">
        <v>278</v>
      </c>
      <c r="AE110" s="450" t="s">
        <v>42</v>
      </c>
      <c r="AF110" s="262" t="s">
        <v>413</v>
      </c>
      <c r="AG110" s="262" t="s">
        <v>414</v>
      </c>
      <c r="AH110" s="262" t="s">
        <v>839</v>
      </c>
      <c r="AI110" s="38" t="s">
        <v>415</v>
      </c>
      <c r="AJ110" s="88" t="s">
        <v>416</v>
      </c>
      <c r="AK110" s="223" t="s">
        <v>1012</v>
      </c>
      <c r="AL110" s="124">
        <v>1</v>
      </c>
      <c r="AM110" s="178" t="s">
        <v>1024</v>
      </c>
      <c r="AN110" s="112" t="s">
        <v>841</v>
      </c>
      <c r="AO110" s="112" t="s">
        <v>355</v>
      </c>
      <c r="AP110" s="112" t="s">
        <v>356</v>
      </c>
      <c r="AQ110" s="113" t="s">
        <v>286</v>
      </c>
      <c r="AR110" s="113" t="s">
        <v>287</v>
      </c>
      <c r="AS110" s="223" t="s">
        <v>1013</v>
      </c>
      <c r="AT110" s="124">
        <v>1</v>
      </c>
      <c r="AU110" s="218" t="s">
        <v>907</v>
      </c>
      <c r="AV110" s="448" t="s">
        <v>357</v>
      </c>
      <c r="AW110" s="365" t="s">
        <v>279</v>
      </c>
      <c r="AX110" s="449" t="s">
        <v>358</v>
      </c>
    </row>
    <row r="111" spans="1:59" s="39" customFormat="1" ht="288" customHeight="1" thickBot="1" x14ac:dyDescent="0.3">
      <c r="A111" s="540"/>
      <c r="B111" s="416"/>
      <c r="C111" s="416"/>
      <c r="D111" s="419"/>
      <c r="E111" s="419"/>
      <c r="F111" s="366"/>
      <c r="G111" s="366"/>
      <c r="H111" s="366"/>
      <c r="I111" s="366"/>
      <c r="J111" s="366"/>
      <c r="K111" s="361"/>
      <c r="L111" s="361"/>
      <c r="M111" s="363"/>
      <c r="N111" s="366"/>
      <c r="O111" s="366"/>
      <c r="P111" s="385"/>
      <c r="Q111" s="385"/>
      <c r="R111" s="385"/>
      <c r="S111" s="363"/>
      <c r="T111" s="385"/>
      <c r="U111" s="366"/>
      <c r="V111" s="385"/>
      <c r="W111" s="385"/>
      <c r="X111" s="385"/>
      <c r="Y111" s="363"/>
      <c r="Z111" s="385"/>
      <c r="AA111" s="361"/>
      <c r="AB111" s="361"/>
      <c r="AC111" s="389"/>
      <c r="AD111" s="366"/>
      <c r="AE111" s="389"/>
      <c r="AF111" s="275" t="s">
        <v>417</v>
      </c>
      <c r="AG111" s="275" t="s">
        <v>420</v>
      </c>
      <c r="AH111" s="275" t="s">
        <v>840</v>
      </c>
      <c r="AI111" s="41" t="s">
        <v>419</v>
      </c>
      <c r="AJ111" s="80" t="s">
        <v>418</v>
      </c>
      <c r="AK111" s="87" t="s">
        <v>1014</v>
      </c>
      <c r="AL111" s="163">
        <v>1</v>
      </c>
      <c r="AM111" s="178" t="s">
        <v>1024</v>
      </c>
      <c r="AN111" s="84" t="s">
        <v>410</v>
      </c>
      <c r="AO111" s="84" t="s">
        <v>411</v>
      </c>
      <c r="AP111" s="84" t="s">
        <v>411</v>
      </c>
      <c r="AQ111" s="85" t="s">
        <v>410</v>
      </c>
      <c r="AR111" s="85" t="s">
        <v>410</v>
      </c>
      <c r="AS111" s="229"/>
      <c r="AT111" s="226"/>
      <c r="AU111" s="271"/>
      <c r="AV111" s="440"/>
      <c r="AW111" s="366"/>
      <c r="AX111" s="368"/>
    </row>
    <row r="112" spans="1:59" s="39" customFormat="1" ht="306" customHeight="1" x14ac:dyDescent="0.25">
      <c r="A112" s="540"/>
      <c r="B112" s="416"/>
      <c r="C112" s="416"/>
      <c r="D112" s="419"/>
      <c r="E112" s="419"/>
      <c r="F112" s="366"/>
      <c r="G112" s="366"/>
      <c r="H112" s="366"/>
      <c r="I112" s="366"/>
      <c r="J112" s="366"/>
      <c r="K112" s="361"/>
      <c r="L112" s="361"/>
      <c r="M112" s="363"/>
      <c r="N112" s="366"/>
      <c r="O112" s="366"/>
      <c r="P112" s="385"/>
      <c r="Q112" s="385"/>
      <c r="R112" s="385"/>
      <c r="S112" s="363"/>
      <c r="T112" s="385"/>
      <c r="U112" s="366"/>
      <c r="V112" s="385"/>
      <c r="W112" s="385"/>
      <c r="X112" s="385"/>
      <c r="Y112" s="363"/>
      <c r="Z112" s="385"/>
      <c r="AA112" s="361"/>
      <c r="AB112" s="361"/>
      <c r="AC112" s="389"/>
      <c r="AD112" s="366"/>
      <c r="AE112" s="389"/>
      <c r="AF112" s="275" t="s">
        <v>421</v>
      </c>
      <c r="AG112" s="275" t="s">
        <v>414</v>
      </c>
      <c r="AH112" s="275" t="s">
        <v>843</v>
      </c>
      <c r="AI112" s="41" t="s">
        <v>423</v>
      </c>
      <c r="AJ112" s="80" t="s">
        <v>422</v>
      </c>
      <c r="AK112" s="87" t="s">
        <v>1015</v>
      </c>
      <c r="AL112" s="163">
        <v>1</v>
      </c>
      <c r="AM112" s="178" t="s">
        <v>1024</v>
      </c>
      <c r="AN112" s="84" t="s">
        <v>410</v>
      </c>
      <c r="AO112" s="84" t="s">
        <v>411</v>
      </c>
      <c r="AP112" s="84" t="s">
        <v>411</v>
      </c>
      <c r="AQ112" s="85" t="s">
        <v>412</v>
      </c>
      <c r="AR112" s="85" t="s">
        <v>412</v>
      </c>
      <c r="AS112" s="229"/>
      <c r="AT112" s="226"/>
      <c r="AU112" s="271"/>
      <c r="AV112" s="440"/>
      <c r="AW112" s="366"/>
      <c r="AX112" s="368"/>
    </row>
    <row r="113" spans="1:50" s="39" customFormat="1" ht="218.25" customHeight="1" thickBot="1" x14ac:dyDescent="0.3">
      <c r="A113" s="540"/>
      <c r="B113" s="417"/>
      <c r="C113" s="417"/>
      <c r="D113" s="420"/>
      <c r="E113" s="420"/>
      <c r="F113" s="357"/>
      <c r="G113" s="357"/>
      <c r="H113" s="357"/>
      <c r="I113" s="357"/>
      <c r="J113" s="357"/>
      <c r="K113" s="351"/>
      <c r="L113" s="351"/>
      <c r="M113" s="364"/>
      <c r="N113" s="357"/>
      <c r="O113" s="357"/>
      <c r="P113" s="392"/>
      <c r="Q113" s="392"/>
      <c r="R113" s="392"/>
      <c r="S113" s="364"/>
      <c r="T113" s="392"/>
      <c r="U113" s="357"/>
      <c r="V113" s="392"/>
      <c r="W113" s="392"/>
      <c r="X113" s="392"/>
      <c r="Y113" s="364"/>
      <c r="Z113" s="392"/>
      <c r="AA113" s="351"/>
      <c r="AB113" s="351"/>
      <c r="AC113" s="355"/>
      <c r="AD113" s="357"/>
      <c r="AE113" s="389"/>
      <c r="AF113" s="345" t="s">
        <v>424</v>
      </c>
      <c r="AG113" s="275" t="s">
        <v>425</v>
      </c>
      <c r="AH113" s="275" t="s">
        <v>842</v>
      </c>
      <c r="AI113" s="41" t="s">
        <v>426</v>
      </c>
      <c r="AJ113" s="286" t="s">
        <v>427</v>
      </c>
      <c r="AK113" s="346" t="s">
        <v>947</v>
      </c>
      <c r="AL113" s="225">
        <v>0</v>
      </c>
      <c r="AM113" s="184" t="s">
        <v>950</v>
      </c>
      <c r="AN113" s="616" t="s">
        <v>410</v>
      </c>
      <c r="AO113" s="616" t="s">
        <v>411</v>
      </c>
      <c r="AP113" s="616" t="s">
        <v>411</v>
      </c>
      <c r="AQ113" s="617" t="s">
        <v>734</v>
      </c>
      <c r="AR113" s="617" t="s">
        <v>734</v>
      </c>
      <c r="AS113" s="618"/>
      <c r="AT113" s="619"/>
      <c r="AU113" s="620"/>
      <c r="AV113" s="441"/>
      <c r="AW113" s="357"/>
      <c r="AX113" s="369"/>
    </row>
    <row r="114" spans="1:50" s="39" customFormat="1" ht="409.5" customHeight="1" x14ac:dyDescent="0.25">
      <c r="A114" s="540"/>
      <c r="B114" s="415" t="s">
        <v>47</v>
      </c>
      <c r="C114" s="415" t="s">
        <v>48</v>
      </c>
      <c r="D114" s="418" t="s">
        <v>156</v>
      </c>
      <c r="E114" s="418" t="s">
        <v>870</v>
      </c>
      <c r="F114" s="356" t="s">
        <v>51</v>
      </c>
      <c r="G114" s="356" t="s">
        <v>82</v>
      </c>
      <c r="H114" s="421" t="s">
        <v>871</v>
      </c>
      <c r="I114" s="356" t="s">
        <v>275</v>
      </c>
      <c r="J114" s="356" t="s">
        <v>872</v>
      </c>
      <c r="K114" s="424" t="s">
        <v>116</v>
      </c>
      <c r="L114" s="424" t="s">
        <v>65</v>
      </c>
      <c r="M114" s="438" t="s">
        <v>117</v>
      </c>
      <c r="N114" s="356" t="s">
        <v>873</v>
      </c>
      <c r="O114" s="356" t="s">
        <v>874</v>
      </c>
      <c r="P114" s="391" t="s">
        <v>94</v>
      </c>
      <c r="Q114" s="391" t="s">
        <v>103</v>
      </c>
      <c r="R114" s="391" t="s">
        <v>94</v>
      </c>
      <c r="S114" s="438" t="s">
        <v>95</v>
      </c>
      <c r="T114" s="391" t="s">
        <v>96</v>
      </c>
      <c r="U114" s="356" t="s">
        <v>875</v>
      </c>
      <c r="V114" s="391" t="s">
        <v>130</v>
      </c>
      <c r="W114" s="391" t="s">
        <v>876</v>
      </c>
      <c r="X114" s="391" t="s">
        <v>130</v>
      </c>
      <c r="Y114" s="438" t="s">
        <v>95</v>
      </c>
      <c r="Z114" s="391" t="s">
        <v>96</v>
      </c>
      <c r="AA114" s="424" t="s">
        <v>116</v>
      </c>
      <c r="AB114" s="424" t="s">
        <v>65</v>
      </c>
      <c r="AC114" s="354" t="s">
        <v>117</v>
      </c>
      <c r="AD114" s="356" t="s">
        <v>873</v>
      </c>
      <c r="AE114" s="411" t="s">
        <v>42</v>
      </c>
      <c r="AF114" s="263" t="s">
        <v>877</v>
      </c>
      <c r="AG114" s="263" t="s">
        <v>878</v>
      </c>
      <c r="AH114" s="263" t="s">
        <v>879</v>
      </c>
      <c r="AI114" s="289">
        <v>44044</v>
      </c>
      <c r="AJ114" s="87" t="s">
        <v>287</v>
      </c>
      <c r="AK114" s="80" t="s">
        <v>948</v>
      </c>
      <c r="AL114" s="163">
        <v>1</v>
      </c>
      <c r="AM114" s="178" t="s">
        <v>1024</v>
      </c>
      <c r="AN114" s="84" t="s">
        <v>880</v>
      </c>
      <c r="AO114" s="612" t="s">
        <v>881</v>
      </c>
      <c r="AP114" s="612" t="s">
        <v>882</v>
      </c>
      <c r="AQ114" s="613">
        <v>44013</v>
      </c>
      <c r="AR114" s="613">
        <v>44196</v>
      </c>
      <c r="AS114" s="80" t="s">
        <v>1016</v>
      </c>
      <c r="AT114" s="123">
        <v>1</v>
      </c>
      <c r="AU114" s="180" t="s">
        <v>1028</v>
      </c>
      <c r="AV114" s="614" t="s">
        <v>883</v>
      </c>
      <c r="AW114" s="356" t="s">
        <v>280</v>
      </c>
      <c r="AX114" s="367" t="s">
        <v>884</v>
      </c>
    </row>
    <row r="115" spans="1:50" s="39" customFormat="1" ht="144" customHeight="1" thickBot="1" x14ac:dyDescent="0.3">
      <c r="A115" s="540"/>
      <c r="B115" s="416"/>
      <c r="C115" s="416"/>
      <c r="D115" s="419"/>
      <c r="E115" s="419"/>
      <c r="F115" s="366"/>
      <c r="G115" s="366"/>
      <c r="H115" s="422"/>
      <c r="I115" s="366"/>
      <c r="J115" s="366"/>
      <c r="K115" s="361"/>
      <c r="L115" s="361"/>
      <c r="M115" s="363"/>
      <c r="N115" s="366"/>
      <c r="O115" s="366"/>
      <c r="P115" s="385"/>
      <c r="Q115" s="385"/>
      <c r="R115" s="385"/>
      <c r="S115" s="363"/>
      <c r="T115" s="385"/>
      <c r="U115" s="366"/>
      <c r="V115" s="385"/>
      <c r="W115" s="385"/>
      <c r="X115" s="385"/>
      <c r="Y115" s="363"/>
      <c r="Z115" s="385"/>
      <c r="AA115" s="361"/>
      <c r="AB115" s="361"/>
      <c r="AC115" s="389"/>
      <c r="AD115" s="366"/>
      <c r="AE115" s="411"/>
      <c r="AF115" s="608" t="s">
        <v>885</v>
      </c>
      <c r="AG115" s="608" t="s">
        <v>886</v>
      </c>
      <c r="AH115" s="609" t="s">
        <v>887</v>
      </c>
      <c r="AI115" s="610">
        <v>44044</v>
      </c>
      <c r="AJ115" s="347" t="s">
        <v>287</v>
      </c>
      <c r="AK115" s="611" t="s">
        <v>965</v>
      </c>
      <c r="AL115" s="163">
        <v>1</v>
      </c>
      <c r="AM115" s="184"/>
      <c r="AN115" s="84" t="s">
        <v>410</v>
      </c>
      <c r="AO115" s="84" t="s">
        <v>411</v>
      </c>
      <c r="AP115" s="84" t="s">
        <v>411</v>
      </c>
      <c r="AQ115" s="85" t="s">
        <v>412</v>
      </c>
      <c r="AR115" s="85" t="s">
        <v>412</v>
      </c>
      <c r="AS115" s="80"/>
      <c r="AT115" s="123"/>
      <c r="AU115" s="180"/>
      <c r="AV115" s="615"/>
      <c r="AW115" s="366"/>
      <c r="AX115" s="368"/>
    </row>
    <row r="116" spans="1:50" s="39" customFormat="1" ht="306" customHeight="1" x14ac:dyDescent="0.25">
      <c r="A116" s="540"/>
      <c r="B116" s="416"/>
      <c r="C116" s="416"/>
      <c r="D116" s="419"/>
      <c r="E116" s="419"/>
      <c r="F116" s="366"/>
      <c r="G116" s="366"/>
      <c r="H116" s="422"/>
      <c r="I116" s="366"/>
      <c r="J116" s="366"/>
      <c r="K116" s="361"/>
      <c r="L116" s="361"/>
      <c r="M116" s="363"/>
      <c r="N116" s="366"/>
      <c r="O116" s="366"/>
      <c r="P116" s="385"/>
      <c r="Q116" s="385"/>
      <c r="R116" s="385"/>
      <c r="S116" s="363"/>
      <c r="T116" s="385"/>
      <c r="U116" s="366"/>
      <c r="V116" s="385"/>
      <c r="W116" s="385"/>
      <c r="X116" s="385"/>
      <c r="Y116" s="363"/>
      <c r="Z116" s="385"/>
      <c r="AA116" s="361"/>
      <c r="AB116" s="361"/>
      <c r="AC116" s="389"/>
      <c r="AD116" s="366"/>
      <c r="AE116" s="411"/>
      <c r="AF116" s="263" t="s">
        <v>888</v>
      </c>
      <c r="AG116" s="263" t="s">
        <v>889</v>
      </c>
      <c r="AH116" s="263" t="s">
        <v>890</v>
      </c>
      <c r="AI116" s="86" t="s">
        <v>891</v>
      </c>
      <c r="AJ116" s="287" t="s">
        <v>892</v>
      </c>
      <c r="AK116" s="87" t="s">
        <v>1017</v>
      </c>
      <c r="AL116" s="163">
        <v>1</v>
      </c>
      <c r="AM116" s="178" t="s">
        <v>1025</v>
      </c>
      <c r="AN116" s="84" t="s">
        <v>410</v>
      </c>
      <c r="AO116" s="84" t="s">
        <v>411</v>
      </c>
      <c r="AP116" s="84" t="s">
        <v>411</v>
      </c>
      <c r="AQ116" s="85" t="s">
        <v>412</v>
      </c>
      <c r="AR116" s="85" t="s">
        <v>412</v>
      </c>
      <c r="AS116" s="229"/>
      <c r="AT116" s="226"/>
      <c r="AU116" s="342"/>
      <c r="AV116" s="615"/>
      <c r="AW116" s="366"/>
      <c r="AX116" s="368"/>
    </row>
    <row r="117" spans="1:50" s="39" customFormat="1" ht="306" customHeight="1" x14ac:dyDescent="0.25">
      <c r="A117" s="459"/>
      <c r="B117" s="417"/>
      <c r="C117" s="417"/>
      <c r="D117" s="420"/>
      <c r="E117" s="420"/>
      <c r="F117" s="357"/>
      <c r="G117" s="357"/>
      <c r="H117" s="423"/>
      <c r="I117" s="357"/>
      <c r="J117" s="357"/>
      <c r="K117" s="351"/>
      <c r="L117" s="351"/>
      <c r="M117" s="364"/>
      <c r="N117" s="357"/>
      <c r="O117" s="357"/>
      <c r="P117" s="392"/>
      <c r="Q117" s="392"/>
      <c r="R117" s="392"/>
      <c r="S117" s="364"/>
      <c r="T117" s="392"/>
      <c r="U117" s="357"/>
      <c r="V117" s="392"/>
      <c r="W117" s="392"/>
      <c r="X117" s="392"/>
      <c r="Y117" s="364"/>
      <c r="Z117" s="392"/>
      <c r="AA117" s="351"/>
      <c r="AB117" s="351"/>
      <c r="AC117" s="355"/>
      <c r="AD117" s="357"/>
      <c r="AE117" s="411"/>
      <c r="AF117" s="275" t="s">
        <v>893</v>
      </c>
      <c r="AG117" s="291" t="s">
        <v>894</v>
      </c>
      <c r="AH117" s="291" t="s">
        <v>895</v>
      </c>
      <c r="AI117" s="44" t="s">
        <v>896</v>
      </c>
      <c r="AJ117" s="44" t="s">
        <v>897</v>
      </c>
      <c r="AK117" s="348" t="s">
        <v>1018</v>
      </c>
      <c r="AL117" s="163">
        <v>1</v>
      </c>
      <c r="AM117" s="180" t="s">
        <v>907</v>
      </c>
      <c r="AN117" s="84" t="s">
        <v>410</v>
      </c>
      <c r="AO117" s="84" t="s">
        <v>411</v>
      </c>
      <c r="AP117" s="84" t="s">
        <v>411</v>
      </c>
      <c r="AQ117" s="85" t="s">
        <v>412</v>
      </c>
      <c r="AR117" s="85" t="s">
        <v>412</v>
      </c>
      <c r="AS117" s="229"/>
      <c r="AT117" s="226"/>
      <c r="AU117" s="271"/>
      <c r="AV117" s="441"/>
      <c r="AW117" s="357"/>
      <c r="AX117" s="369"/>
    </row>
    <row r="118" spans="1:50" s="39" customFormat="1" ht="306" customHeight="1" x14ac:dyDescent="0.25">
      <c r="A118" s="460"/>
      <c r="B118" s="415" t="s">
        <v>47</v>
      </c>
      <c r="C118" s="415" t="s">
        <v>48</v>
      </c>
      <c r="D118" s="418" t="s">
        <v>281</v>
      </c>
      <c r="E118" s="418" t="s">
        <v>359</v>
      </c>
      <c r="F118" s="356" t="s">
        <v>51</v>
      </c>
      <c r="G118" s="356" t="s">
        <v>82</v>
      </c>
      <c r="H118" s="421" t="s">
        <v>408</v>
      </c>
      <c r="I118" s="356" t="s">
        <v>285</v>
      </c>
      <c r="J118" s="356" t="s">
        <v>407</v>
      </c>
      <c r="K118" s="424" t="s">
        <v>116</v>
      </c>
      <c r="L118" s="424" t="s">
        <v>282</v>
      </c>
      <c r="M118" s="438" t="s">
        <v>66</v>
      </c>
      <c r="N118" s="356" t="s">
        <v>283</v>
      </c>
      <c r="O118" s="356" t="s">
        <v>360</v>
      </c>
      <c r="P118" s="391" t="s">
        <v>132</v>
      </c>
      <c r="Q118" s="391" t="s">
        <v>97</v>
      </c>
      <c r="R118" s="391" t="s">
        <v>132</v>
      </c>
      <c r="S118" s="438" t="s">
        <v>95</v>
      </c>
      <c r="T118" s="391" t="s">
        <v>96</v>
      </c>
      <c r="U118" s="356" t="s">
        <v>361</v>
      </c>
      <c r="V118" s="391" t="s">
        <v>132</v>
      </c>
      <c r="W118" s="391" t="s">
        <v>132</v>
      </c>
      <c r="X118" s="391" t="s">
        <v>132</v>
      </c>
      <c r="Y118" s="438" t="s">
        <v>95</v>
      </c>
      <c r="Z118" s="391" t="s">
        <v>96</v>
      </c>
      <c r="AA118" s="424" t="s">
        <v>116</v>
      </c>
      <c r="AB118" s="424" t="s">
        <v>282</v>
      </c>
      <c r="AC118" s="471" t="s">
        <v>66</v>
      </c>
      <c r="AD118" s="356" t="s">
        <v>283</v>
      </c>
      <c r="AE118" s="471" t="s">
        <v>42</v>
      </c>
      <c r="AF118" s="275" t="s">
        <v>409</v>
      </c>
      <c r="AG118" s="36" t="s">
        <v>401</v>
      </c>
      <c r="AH118" s="275" t="s">
        <v>844</v>
      </c>
      <c r="AI118" s="82" t="s">
        <v>397</v>
      </c>
      <c r="AJ118" s="82" t="s">
        <v>402</v>
      </c>
      <c r="AK118" s="347" t="s">
        <v>1019</v>
      </c>
      <c r="AL118" s="163">
        <v>1</v>
      </c>
      <c r="AM118" s="180" t="s">
        <v>951</v>
      </c>
      <c r="AN118" s="84" t="s">
        <v>410</v>
      </c>
      <c r="AO118" s="84" t="s">
        <v>411</v>
      </c>
      <c r="AP118" s="84" t="s">
        <v>411</v>
      </c>
      <c r="AQ118" s="85" t="s">
        <v>412</v>
      </c>
      <c r="AR118" s="85" t="s">
        <v>412</v>
      </c>
      <c r="AS118" s="229"/>
      <c r="AT118" s="226"/>
      <c r="AU118" s="271"/>
      <c r="AV118" s="439" t="s">
        <v>362</v>
      </c>
      <c r="AW118" s="356" t="s">
        <v>280</v>
      </c>
      <c r="AX118" s="367" t="s">
        <v>363</v>
      </c>
    </row>
    <row r="119" spans="1:50" s="39" customFormat="1" ht="306.75" customHeight="1" thickBot="1" x14ac:dyDescent="0.3">
      <c r="A119" s="461"/>
      <c r="B119" s="455"/>
      <c r="C119" s="455"/>
      <c r="D119" s="456"/>
      <c r="E119" s="456"/>
      <c r="F119" s="388"/>
      <c r="G119" s="388"/>
      <c r="H119" s="522"/>
      <c r="I119" s="388"/>
      <c r="J119" s="388"/>
      <c r="K119" s="447"/>
      <c r="L119" s="447"/>
      <c r="M119" s="387"/>
      <c r="N119" s="388"/>
      <c r="O119" s="388"/>
      <c r="P119" s="386"/>
      <c r="Q119" s="386"/>
      <c r="R119" s="386"/>
      <c r="S119" s="387"/>
      <c r="T119" s="386"/>
      <c r="U119" s="388"/>
      <c r="V119" s="386"/>
      <c r="W119" s="386"/>
      <c r="X119" s="386"/>
      <c r="Y119" s="387"/>
      <c r="Z119" s="386"/>
      <c r="AA119" s="447"/>
      <c r="AB119" s="447"/>
      <c r="AC119" s="481"/>
      <c r="AD119" s="388"/>
      <c r="AE119" s="481"/>
      <c r="AF119" s="266" t="s">
        <v>406</v>
      </c>
      <c r="AG119" s="83" t="s">
        <v>405</v>
      </c>
      <c r="AH119" s="266" t="s">
        <v>845</v>
      </c>
      <c r="AI119" s="89" t="s">
        <v>403</v>
      </c>
      <c r="AJ119" s="89" t="s">
        <v>404</v>
      </c>
      <c r="AK119" s="346" t="s">
        <v>1020</v>
      </c>
      <c r="AL119" s="125">
        <v>1</v>
      </c>
      <c r="AM119" s="180" t="s">
        <v>907</v>
      </c>
      <c r="AN119" s="90" t="s">
        <v>410</v>
      </c>
      <c r="AO119" s="90" t="s">
        <v>411</v>
      </c>
      <c r="AP119" s="90" t="s">
        <v>411</v>
      </c>
      <c r="AQ119" s="91" t="s">
        <v>412</v>
      </c>
      <c r="AR119" s="91" t="s">
        <v>412</v>
      </c>
      <c r="AS119" s="80"/>
      <c r="AT119" s="123"/>
      <c r="AU119" s="290"/>
      <c r="AV119" s="443"/>
      <c r="AW119" s="388"/>
      <c r="AX119" s="442"/>
    </row>
    <row r="120" spans="1:50" x14ac:dyDescent="0.25">
      <c r="B120" s="415"/>
      <c r="C120" s="415"/>
      <c r="D120" s="418"/>
      <c r="E120" s="418"/>
      <c r="F120" s="356"/>
      <c r="G120" s="356"/>
      <c r="H120" s="421"/>
      <c r="I120" s="356"/>
      <c r="J120" s="356"/>
      <c r="K120" s="424"/>
      <c r="L120" s="424"/>
      <c r="M120" s="438"/>
      <c r="N120" s="356"/>
      <c r="O120" s="356"/>
      <c r="P120" s="391"/>
      <c r="Q120" s="391"/>
      <c r="R120" s="391"/>
      <c r="S120" s="438"/>
      <c r="T120" s="391"/>
      <c r="U120" s="356"/>
      <c r="V120" s="391"/>
      <c r="W120" s="391"/>
      <c r="X120" s="391"/>
      <c r="Y120" s="438"/>
      <c r="Z120" s="391"/>
      <c r="AA120" s="424"/>
      <c r="AB120" s="424"/>
      <c r="AC120" s="471"/>
      <c r="AD120" s="356"/>
      <c r="AE120" s="471"/>
      <c r="AF120" s="275"/>
      <c r="AG120" s="36"/>
      <c r="AH120" s="275"/>
      <c r="AI120" s="82"/>
      <c r="AJ120" s="82"/>
      <c r="AK120" s="287"/>
      <c r="AL120" s="288"/>
      <c r="AM120" s="180"/>
      <c r="AN120" s="84"/>
      <c r="AO120" s="84"/>
      <c r="AP120" s="84"/>
      <c r="AQ120" s="85"/>
      <c r="AR120" s="85"/>
      <c r="AS120" s="275"/>
      <c r="AT120" s="275"/>
      <c r="AU120" s="271"/>
      <c r="AV120" s="439"/>
      <c r="AW120" s="356"/>
      <c r="AX120" s="367"/>
    </row>
    <row r="121" spans="1:50" ht="18.75" thickBot="1" x14ac:dyDescent="0.3">
      <c r="B121" s="455"/>
      <c r="C121" s="455"/>
      <c r="D121" s="456"/>
      <c r="E121" s="456"/>
      <c r="F121" s="388"/>
      <c r="G121" s="388"/>
      <c r="H121" s="522"/>
      <c r="I121" s="388"/>
      <c r="J121" s="388"/>
      <c r="K121" s="447"/>
      <c r="L121" s="447"/>
      <c r="M121" s="387"/>
      <c r="N121" s="388"/>
      <c r="O121" s="388"/>
      <c r="P121" s="386"/>
      <c r="Q121" s="386"/>
      <c r="R121" s="386"/>
      <c r="S121" s="387"/>
      <c r="T121" s="386"/>
      <c r="U121" s="388"/>
      <c r="V121" s="386"/>
      <c r="W121" s="386"/>
      <c r="X121" s="386"/>
      <c r="Y121" s="387"/>
      <c r="Z121" s="386"/>
      <c r="AA121" s="447"/>
      <c r="AB121" s="447"/>
      <c r="AC121" s="481"/>
      <c r="AD121" s="388"/>
      <c r="AE121" s="481"/>
      <c r="AF121" s="266"/>
      <c r="AG121" s="83"/>
      <c r="AH121" s="266"/>
      <c r="AI121" s="89"/>
      <c r="AJ121" s="89"/>
      <c r="AK121" s="227"/>
      <c r="AL121" s="228"/>
      <c r="AM121" s="181"/>
      <c r="AN121" s="90"/>
      <c r="AO121" s="90"/>
      <c r="AP121" s="90"/>
      <c r="AQ121" s="91"/>
      <c r="AR121" s="91"/>
      <c r="AS121" s="8"/>
      <c r="AT121" s="8"/>
      <c r="AU121" s="272"/>
      <c r="AV121" s="443"/>
      <c r="AW121" s="388"/>
      <c r="AX121" s="442"/>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0 AS48:AT48 AS54:AT54 AS84:AT84 AS43:AT43 AS77:AT77 AS32:AT32 AS65:AT65" name="Rango2"/>
    <protectedRange algorithmName="SHA-512" hashValue="GcA5hYHi0S0v0TFeihONv8ng/fM9jnHEWtvOHCW6ar6RBG7/E+JDjv6mQ5/K2EJWy7R3MAWfJTaRiE1Lr700RA==" saltValue="2YVNEi1NeJeksRvtanEaLQ==" spinCount="100000" sqref="AK19:AM19 AK32:AM32 AK104:AM104 AK109:AM109 AK48:AM48 AK54:AM54 AK60:AM60 AK77:AM77 AU84 AU43 AU19 AU54 AU60 AU77 AU32 AU97 AK22:AM22 AK65:AM65 AK84:AM84 AU22 AK43:AM43 AK97:AM97 AU48 AU65 AU104 AU109" name="Rango1"/>
    <protectedRange algorithmName="SHA-512" hashValue="GcA5hYHi0S0v0TFeihONv8ng/fM9jnHEWtvOHCW6ar6RBG7/E+JDjv6mQ5/K2EJWy7R3MAWfJTaRiE1Lr700RA==" saltValue="2YVNEi1NeJeksRvtanEaLQ==" spinCount="100000" sqref="AU16:AU18" name="Rango1_1"/>
    <protectedRange algorithmName="SHA-512" hashValue="GcA5hYHi0S0v0TFeihONv8ng/fM9jnHEWtvOHCW6ar6RBG7/E+JDjv6mQ5/K2EJWy7R3MAWfJTaRiE1Lr700RA==" saltValue="2YVNEi1NeJeksRvtanEaLQ==" spinCount="100000" sqref="AU20:AU21" name="Rango1_15"/>
    <protectedRange algorithmName="SHA-512" hashValue="GcA5hYHi0S0v0TFeihONv8ng/fM9jnHEWtvOHCW6ar6RBG7/E+JDjv6mQ5/K2EJWy7R3MAWfJTaRiE1Lr700RA==" saltValue="2YVNEi1NeJeksRvtanEaLQ==" spinCount="100000" sqref="AK15:AL15" name="Rango1_3_1_1"/>
    <protectedRange algorithmName="SHA-512" hashValue="GcA5hYHi0S0v0TFeihONv8ng/fM9jnHEWtvOHCW6ar6RBG7/E+JDjv6mQ5/K2EJWy7R3MAWfJTaRiE1Lr700RA==" saltValue="2YVNEi1NeJeksRvtanEaLQ==" spinCount="100000" sqref="AU15" name="Rango1_1_5"/>
    <protectedRange algorithmName="SHA-512" hashValue="GcA5hYHi0S0v0TFeihONv8ng/fM9jnHEWtvOHCW6ar6RBG7/E+JDjv6mQ5/K2EJWy7R3MAWfJTaRiE1Lr700RA==" saltValue="2YVNEi1NeJeksRvtanEaLQ==" spinCount="100000" sqref="AK16:AL16" name="Rango1_1_1_1_2"/>
    <protectedRange algorithmName="SHA-512" hashValue="pxAkKzOCjvXasYOnM+tnfrlS0jUzZJZRMgGsuhBLdOpqwSk9dkTnbGVWqa28nzlY6aOjfLtGt/3j1NRiS3XtIA==" saltValue="ycGRswPEtsrpQJzjeHmfrg==" spinCount="100000" sqref="AS20:AT21" name="Rango2_2_2_1"/>
    <protectedRange algorithmName="SHA-512" hashValue="GcA5hYHi0S0v0TFeihONv8ng/fM9jnHEWtvOHCW6ar6RBG7/E+JDjv6mQ5/K2EJWy7R3MAWfJTaRiE1Lr700RA==" saltValue="2YVNEi1NeJeksRvtanEaLQ==" spinCount="100000" sqref="AM78:AM81" name="Rango1_25_1"/>
    <protectedRange algorithmName="SHA-512" hashValue="GcA5hYHi0S0v0TFeihONv8ng/fM9jnHEWtvOHCW6ar6RBG7/E+JDjv6mQ5/K2EJWy7R3MAWfJTaRiE1Lr700RA==" saltValue="2YVNEi1NeJeksRvtanEaLQ==" spinCount="100000" sqref="AM82:AM83" name="Rango1_25_4"/>
    <protectedRange algorithmName="SHA-512" hashValue="GcA5hYHi0S0v0TFeihONv8ng/fM9jnHEWtvOHCW6ar6RBG7/E+JDjv6mQ5/K2EJWy7R3MAWfJTaRiE1Lr700RA==" saltValue="2YVNEi1NeJeksRvtanEaLQ==" spinCount="100000" sqref="AM110:AM114 AM116" name="Rango1_5_6"/>
    <protectedRange algorithmName="SHA-512" hashValue="GcA5hYHi0S0v0TFeihONv8ng/fM9jnHEWtvOHCW6ar6RBG7/E+JDjv6mQ5/K2EJWy7R3MAWfJTaRiE1Lr700RA==" saltValue="2YVNEi1NeJeksRvtanEaLQ==" spinCount="100000" sqref="AU110" name="Rango1_27"/>
    <protectedRange algorithmName="SHA-512" hashValue="GcA5hYHi0S0v0TFeihONv8ng/fM9jnHEWtvOHCW6ar6RBG7/E+JDjv6mQ5/K2EJWy7R3MAWfJTaRiE1Lr700RA==" saltValue="2YVNEi1NeJeksRvtanEaLQ==" spinCount="100000" sqref="AM120:AM121" name="Rango1_5_8"/>
    <protectedRange algorithmName="SHA-512" hashValue="GcA5hYHi0S0v0TFeihONv8ng/fM9jnHEWtvOHCW6ar6RBG7/E+JDjv6mQ5/K2EJWy7R3MAWfJTaRiE1Lr700RA==" saltValue="2YVNEi1NeJeksRvtanEaLQ==" spinCount="100000" sqref="AK120:AL120" name="Rango1_1_3_5"/>
    <protectedRange algorithmName="SHA-512" hashValue="GcA5hYHi0S0v0TFeihONv8ng/fM9jnHEWtvOHCW6ar6RBG7/E+JDjv6mQ5/K2EJWy7R3MAWfJTaRiE1Lr700RA==" saltValue="2YVNEi1NeJeksRvtanEaLQ==" spinCount="100000" sqref="AK121:AL121" name="Rango1_1_2_8_1"/>
    <protectedRange algorithmName="SHA-512" hashValue="GcA5hYHi0S0v0TFeihONv8ng/fM9jnHEWtvOHCW6ar6RBG7/E+JDjv6mQ5/K2EJWy7R3MAWfJTaRiE1Lr700RA==" saltValue="2YVNEi1NeJeksRvtanEaLQ==" spinCount="100000" sqref="AM115 AM117:AM119" name="Rango1_5_9"/>
    <protectedRange algorithmName="SHA-512" hashValue="GcA5hYHi0S0v0TFeihONv8ng/fM9jnHEWtvOHCW6ar6RBG7/E+JDjv6mQ5/K2EJWy7R3MAWfJTaRiE1Lr700RA==" saltValue="2YVNEi1NeJeksRvtanEaLQ==" spinCount="100000" sqref="AU115 AU119" name="Rango1_27_4"/>
    <protectedRange algorithmName="SHA-512" hashValue="GcA5hYHi0S0v0TFeihONv8ng/fM9jnHEWtvOHCW6ar6RBG7/E+JDjv6mQ5/K2EJWy7R3MAWfJTaRiE1Lr700RA==" saltValue="2YVNEi1NeJeksRvtanEaLQ==" spinCount="100000" sqref="AU98:AU103" name="Rango1_26_1"/>
    <protectedRange algorithmName="SHA-512" hashValue="pxAkKzOCjvXasYOnM+tnfrlS0jUzZJZRMgGsuhBLdOpqwSk9dkTnbGVWqa28nzlY6aOjfLtGt/3j1NRiS3XtIA==" saltValue="ycGRswPEtsrpQJzjeHmfrg==" spinCount="100000" sqref="AS98:AS99" name="Rango2_2_1"/>
    <protectedRange algorithmName="SHA-512" hashValue="pxAkKzOCjvXasYOnM+tnfrlS0jUzZJZRMgGsuhBLdOpqwSk9dkTnbGVWqa28nzlY6aOjfLtGt/3j1NRiS3XtIA==" saltValue="ycGRswPEtsrpQJzjeHmfrg==" spinCount="100000" sqref="AT98:AT99" name="Rango2_3_1"/>
    <protectedRange algorithmName="SHA-512" hashValue="pxAkKzOCjvXasYOnM+tnfrlS0jUzZJZRMgGsuhBLdOpqwSk9dkTnbGVWqa28nzlY6aOjfLtGt/3j1NRiS3XtIA==" saltValue="ycGRswPEtsrpQJzjeHmfrg==" spinCount="100000" sqref="AS100:AS101" name="Rango2_2_1_2_1"/>
    <protectedRange algorithmName="SHA-512" hashValue="pxAkKzOCjvXasYOnM+tnfrlS0jUzZJZRMgGsuhBLdOpqwSk9dkTnbGVWqa28nzlY6aOjfLtGt/3j1NRiS3XtIA==" saltValue="ycGRswPEtsrpQJzjeHmfrg==" spinCount="100000" sqref="AT100:AT101" name="Rango2_3_1_2_1"/>
    <protectedRange algorithmName="SHA-512" hashValue="pxAkKzOCjvXasYOnM+tnfrlS0jUzZJZRMgGsuhBLdOpqwSk9dkTnbGVWqa28nzlY6aOjfLtGt/3j1NRiS3XtIA==" saltValue="ycGRswPEtsrpQJzjeHmfrg==" spinCount="100000" sqref="AS102" name="Rango2_2_1_6"/>
    <protectedRange algorithmName="SHA-512" hashValue="pxAkKzOCjvXasYOnM+tnfrlS0jUzZJZRMgGsuhBLdOpqwSk9dkTnbGVWqa28nzlY6aOjfLtGt/3j1NRiS3XtIA==" saltValue="ycGRswPEtsrpQJzjeHmfrg==" spinCount="100000" sqref="AT102" name="Rango2_3_1_6"/>
    <protectedRange algorithmName="SHA-512" hashValue="pxAkKzOCjvXasYOnM+tnfrlS0jUzZJZRMgGsuhBLdOpqwSk9dkTnbGVWqa28nzlY6aOjfLtGt/3j1NRiS3XtIA==" saltValue="ycGRswPEtsrpQJzjeHmfrg==" spinCount="100000" sqref="AM103" name="Rango2_2_1_1_1"/>
    <protectedRange algorithmName="SHA-512" hashValue="pxAkKzOCjvXasYOnM+tnfrlS0jUzZJZRMgGsuhBLdOpqwSk9dkTnbGVWqa28nzlY6aOjfLtGt/3j1NRiS3XtIA==" saltValue="ycGRswPEtsrpQJzjeHmfrg==" spinCount="100000" sqref="AT103" name="Rango2_3_1_6_1"/>
    <protectedRange algorithmName="SHA-512" hashValue="pxAkKzOCjvXasYOnM+tnfrlS0jUzZJZRMgGsuhBLdOpqwSk9dkTnbGVWqa28nzlY6aOjfLtGt/3j1NRiS3XtIA==" saltValue="ycGRswPEtsrpQJzjeHmfrg==" spinCount="100000" sqref="AS103" name="Rango2_2_1_9"/>
    <protectedRange algorithmName="SHA-512" hashValue="GcA5hYHi0S0v0TFeihONv8ng/fM9jnHEWtvOHCW6ar6RBG7/E+JDjv6mQ5/K2EJWy7R3MAWfJTaRiE1Lr700RA==" saltValue="2YVNEi1NeJeksRvtanEaLQ==" spinCount="100000" sqref="AM23:AM25" name="Rango1_3_1"/>
    <protectedRange algorithmName="SHA-512" hashValue="GcA5hYHi0S0v0TFeihONv8ng/fM9jnHEWtvOHCW6ar6RBG7/E+JDjv6mQ5/K2EJWy7R3MAWfJTaRiE1Lr700RA==" saltValue="2YVNEi1NeJeksRvtanEaLQ==" spinCount="100000" sqref="AK23:AL23 AL24:AL25" name="Rango1_2_1_1"/>
    <protectedRange algorithmName="SHA-512" hashValue="GcA5hYHi0S0v0TFeihONv8ng/fM9jnHEWtvOHCW6ar6RBG7/E+JDjv6mQ5/K2EJWy7R3MAWfJTaRiE1Lr700RA==" saltValue="2YVNEi1NeJeksRvtanEaLQ==" spinCount="100000" sqref="AK24" name="Rango1_2_2"/>
    <protectedRange algorithmName="SHA-512" hashValue="GcA5hYHi0S0v0TFeihONv8ng/fM9jnHEWtvOHCW6ar6RBG7/E+JDjv6mQ5/K2EJWy7R3MAWfJTaRiE1Lr700RA==" saltValue="2YVNEi1NeJeksRvtanEaLQ==" spinCount="100000" sqref="AK25" name="Rango1_2_4"/>
    <protectedRange algorithmName="SHA-512" hashValue="GcA5hYHi0S0v0TFeihONv8ng/fM9jnHEWtvOHCW6ar6RBG7/E+JDjv6mQ5/K2EJWy7R3MAWfJTaRiE1Lr700RA==" saltValue="2YVNEi1NeJeksRvtanEaLQ==" spinCount="100000" sqref="AM26:AM28" name="Rango1_3_2"/>
    <protectedRange algorithmName="SHA-512" hashValue="GcA5hYHi0S0v0TFeihONv8ng/fM9jnHEWtvOHCW6ar6RBG7/E+JDjv6mQ5/K2EJWy7R3MAWfJTaRiE1Lr700RA==" saltValue="2YVNEi1NeJeksRvtanEaLQ==" spinCount="100000" sqref="AK26:AL26 AK28:AL28 AL27" name="Rango1_2_1_2"/>
    <protectedRange algorithmName="SHA-512" hashValue="GcA5hYHi0S0v0TFeihONv8ng/fM9jnHEWtvOHCW6ar6RBG7/E+JDjv6mQ5/K2EJWy7R3MAWfJTaRiE1Lr700RA==" saltValue="2YVNEi1NeJeksRvtanEaLQ==" spinCount="100000" sqref="AK27" name="Rango1_2_2_1"/>
    <protectedRange algorithmName="SHA-512" hashValue="GcA5hYHi0S0v0TFeihONv8ng/fM9jnHEWtvOHCW6ar6RBG7/E+JDjv6mQ5/K2EJWy7R3MAWfJTaRiE1Lr700RA==" saltValue="2YVNEi1NeJeksRvtanEaLQ==" spinCount="100000" sqref="AM29:AM31" name="Rango1_3_3"/>
    <protectedRange algorithmName="SHA-512" hashValue="GcA5hYHi0S0v0TFeihONv8ng/fM9jnHEWtvOHCW6ar6RBG7/E+JDjv6mQ5/K2EJWy7R3MAWfJTaRiE1Lr700RA==" saltValue="2YVNEi1NeJeksRvtanEaLQ==" spinCount="100000" sqref="AK29:AL29 AL30:AL31" name="Rango1_2_1_2_1"/>
    <protectedRange algorithmName="SHA-512" hashValue="GcA5hYHi0S0v0TFeihONv8ng/fM9jnHEWtvOHCW6ar6RBG7/E+JDjv6mQ5/K2EJWy7R3MAWfJTaRiE1Lr700RA==" saltValue="2YVNEi1NeJeksRvtanEaLQ==" spinCount="100000" sqref="AK30" name="Rango1_2_2_1_1"/>
    <protectedRange algorithmName="SHA-512" hashValue="GcA5hYHi0S0v0TFeihONv8ng/fM9jnHEWtvOHCW6ar6RBG7/E+JDjv6mQ5/K2EJWy7R3MAWfJTaRiE1Lr700RA==" saltValue="2YVNEi1NeJeksRvtanEaLQ==" spinCount="100000" sqref="AK31" name="Rango1_2_4_1"/>
    <protectedRange algorithmName="SHA-512" hashValue="GcA5hYHi0S0v0TFeihONv8ng/fM9jnHEWtvOHCW6ar6RBG7/E+JDjv6mQ5/K2EJWy7R3MAWfJTaRiE1Lr700RA==" saltValue="2YVNEi1NeJeksRvtanEaLQ==" spinCount="100000" sqref="AM33:AM41" name="Rango1_2_1"/>
    <protectedRange algorithmName="SHA-512" hashValue="GcA5hYHi0S0v0TFeihONv8ng/fM9jnHEWtvOHCW6ar6RBG7/E+JDjv6mQ5/K2EJWy7R3MAWfJTaRiE1Lr700RA==" saltValue="2YVNEi1NeJeksRvtanEaLQ==" spinCount="100000" sqref="AK33:AL34 AL35" name="Rango1_1_1_1"/>
    <protectedRange algorithmName="SHA-512" hashValue="GcA5hYHi0S0v0TFeihONv8ng/fM9jnHEWtvOHCW6ar6RBG7/E+JDjv6mQ5/K2EJWy7R3MAWfJTaRiE1Lr700RA==" saltValue="2YVNEi1NeJeksRvtanEaLQ==" spinCount="100000" sqref="AK35" name="Rango1_4_1_1"/>
    <protectedRange algorithmName="SHA-512" hashValue="GcA5hYHi0S0v0TFeihONv8ng/fM9jnHEWtvOHCW6ar6RBG7/E+JDjv6mQ5/K2EJWy7R3MAWfJTaRiE1Lr700RA==" saltValue="2YVNEi1NeJeksRvtanEaLQ==" spinCount="100000" sqref="AL36:AL39" name="Rango1_1_1_2"/>
    <protectedRange algorithmName="SHA-512" hashValue="GcA5hYHi0S0v0TFeihONv8ng/fM9jnHEWtvOHCW6ar6RBG7/E+JDjv6mQ5/K2EJWy7R3MAWfJTaRiE1Lr700RA==" saltValue="2YVNEi1NeJeksRvtanEaLQ==" spinCount="100000" sqref="AK36 AK38:AK39" name="Rango1_1_1_1_1_1"/>
    <protectedRange algorithmName="SHA-512" hashValue="GcA5hYHi0S0v0TFeihONv8ng/fM9jnHEWtvOHCW6ar6RBG7/E+JDjv6mQ5/K2EJWy7R3MAWfJTaRiE1Lr700RA==" saltValue="2YVNEi1NeJeksRvtanEaLQ==" spinCount="100000" sqref="AK37" name="Rango1_5_1_1"/>
    <protectedRange algorithmName="SHA-512" hashValue="GcA5hYHi0S0v0TFeihONv8ng/fM9jnHEWtvOHCW6ar6RBG7/E+JDjv6mQ5/K2EJWy7R3MAWfJTaRiE1Lr700RA==" saltValue="2YVNEi1NeJeksRvtanEaLQ==" spinCount="100000" sqref="AU36 AU38" name="Rango1_17_1"/>
    <protectedRange algorithmName="SHA-512" hashValue="GcA5hYHi0S0v0TFeihONv8ng/fM9jnHEWtvOHCW6ar6RBG7/E+JDjv6mQ5/K2EJWy7R3MAWfJTaRiE1Lr700RA==" saltValue="2YVNEi1NeJeksRvtanEaLQ==" spinCount="100000" sqref="AM42" name="Rango1_2_5"/>
    <protectedRange algorithmName="SHA-512" hashValue="GcA5hYHi0S0v0TFeihONv8ng/fM9jnHEWtvOHCW6ar6RBG7/E+JDjv6mQ5/K2EJWy7R3MAWfJTaRiE1Lr700RA==" saltValue="2YVNEi1NeJeksRvtanEaLQ==" spinCount="100000" sqref="AL40:AL42" name="Rango1_1_1_3"/>
    <protectedRange algorithmName="SHA-512" hashValue="GcA5hYHi0S0v0TFeihONv8ng/fM9jnHEWtvOHCW6ar6RBG7/E+JDjv6mQ5/K2EJWy7R3MAWfJTaRiE1Lr700RA==" saltValue="2YVNEi1NeJeksRvtanEaLQ==" spinCount="100000" sqref="AK40:AK42" name="Rango1_1_1_1_1_2"/>
    <protectedRange algorithmName="SHA-512" hashValue="GcA5hYHi0S0v0TFeihONv8ng/fM9jnHEWtvOHCW6ar6RBG7/E+JDjv6mQ5/K2EJWy7R3MAWfJTaRiE1Lr700RA==" saltValue="2YVNEi1NeJeksRvtanEaLQ==" spinCount="100000" sqref="AM85:AM96" name="Rango1_19_1"/>
    <protectedRange algorithmName="SHA-512" hashValue="GcA5hYHi0S0v0TFeihONv8ng/fM9jnHEWtvOHCW6ar6RBG7/E+JDjv6mQ5/K2EJWy7R3MAWfJTaRiE1Lr700RA==" saltValue="2YVNEi1NeJeksRvtanEaLQ==" spinCount="100000" sqref="AK85:AL87" name="Rango1_15_1_2"/>
    <protectedRange algorithmName="SHA-512" hashValue="GcA5hYHi0S0v0TFeihONv8ng/fM9jnHEWtvOHCW6ar6RBG7/E+JDjv6mQ5/K2EJWy7R3MAWfJTaRiE1Lr700RA==" saltValue="2YVNEi1NeJeksRvtanEaLQ==" spinCount="100000" sqref="AK88:AL92" name="Rango1_15_1_3"/>
    <protectedRange algorithmName="SHA-512" hashValue="GcA5hYHi0S0v0TFeihONv8ng/fM9jnHEWtvOHCW6ar6RBG7/E+JDjv6mQ5/K2EJWy7R3MAWfJTaRiE1Lr700RA==" saltValue="2YVNEi1NeJeksRvtanEaLQ==" spinCount="100000" sqref="AU88 AU91" name="Rango1_20_1"/>
    <protectedRange algorithmName="SHA-512" hashValue="pxAkKzOCjvXasYOnM+tnfrlS0jUzZJZRMgGsuhBLdOpqwSk9dkTnbGVWqa28nzlY6aOjfLtGt/3j1NRiS3XtIA==" saltValue="ycGRswPEtsrpQJzjeHmfrg==" spinCount="100000" sqref="AS88:AT88 AS91:AT91" name="Rango2_3_2_1"/>
    <protectedRange algorithmName="SHA-512" hashValue="GcA5hYHi0S0v0TFeihONv8ng/fM9jnHEWtvOHCW6ar6RBG7/E+JDjv6mQ5/K2EJWy7R3MAWfJTaRiE1Lr700RA==" saltValue="2YVNEi1NeJeksRvtanEaLQ==" spinCount="100000" sqref="AK93:AL94" name="Rango1_15_1_4"/>
    <protectedRange algorithmName="SHA-512" hashValue="GcA5hYHi0S0v0TFeihONv8ng/fM9jnHEWtvOHCW6ar6RBG7/E+JDjv6mQ5/K2EJWy7R3MAWfJTaRiE1Lr700RA==" saltValue="2YVNEi1NeJeksRvtanEaLQ==" spinCount="100000" sqref="AU93:AU94" name="Rango1_20_2"/>
    <protectedRange algorithmName="SHA-512" hashValue="pxAkKzOCjvXasYOnM+tnfrlS0jUzZJZRMgGsuhBLdOpqwSk9dkTnbGVWqa28nzlY6aOjfLtGt/3j1NRiS3XtIA==" saltValue="ycGRswPEtsrpQJzjeHmfrg==" spinCount="100000" sqref="AS93:AT94" name="Rango2_3_2_2"/>
    <protectedRange algorithmName="SHA-512" hashValue="GcA5hYHi0S0v0TFeihONv8ng/fM9jnHEWtvOHCW6ar6RBG7/E+JDjv6mQ5/K2EJWy7R3MAWfJTaRiE1Lr700RA==" saltValue="2YVNEi1NeJeksRvtanEaLQ==" spinCount="100000" sqref="AK95:AL96" name="Rango1_15_1_5"/>
    <protectedRange algorithmName="SHA-512" hashValue="GcA5hYHi0S0v0TFeihONv8ng/fM9jnHEWtvOHCW6ar6RBG7/E+JDjv6mQ5/K2EJWy7R3MAWfJTaRiE1Lr700RA==" saltValue="2YVNEi1NeJeksRvtanEaLQ==" spinCount="100000" sqref="AM66:AM76" name="Rango1_23_1"/>
    <protectedRange algorithmName="SHA-512" hashValue="GcA5hYHi0S0v0TFeihONv8ng/fM9jnHEWtvOHCW6ar6RBG7/E+JDjv6mQ5/K2EJWy7R3MAWfJTaRiE1Lr700RA==" saltValue="2YVNEi1NeJeksRvtanEaLQ==" spinCount="100000" sqref="AK68:AL68 AK70:AL70 AL71 AL69" name="Rango1_12_1_2"/>
    <protectedRange algorithmName="SHA-512" hashValue="GcA5hYHi0S0v0TFeihONv8ng/fM9jnHEWtvOHCW6ar6RBG7/E+JDjv6mQ5/K2EJWy7R3MAWfJTaRiE1Lr700RA==" saltValue="2YVNEi1NeJeksRvtanEaLQ==" spinCount="100000" sqref="AU67" name="Rango1_24_1"/>
    <protectedRange algorithmName="SHA-512" hashValue="GcA5hYHi0S0v0TFeihONv8ng/fM9jnHEWtvOHCW6ar6RBG7/E+JDjv6mQ5/K2EJWy7R3MAWfJTaRiE1Lr700RA==" saltValue="2YVNEi1NeJeksRvtanEaLQ==" spinCount="100000" sqref="AK69" name="Rango1_12_1_2_1"/>
    <protectedRange algorithmName="SHA-512" hashValue="GcA5hYHi0S0v0TFeihONv8ng/fM9jnHEWtvOHCW6ar6RBG7/E+JDjv6mQ5/K2EJWy7R3MAWfJTaRiE1Lr700RA==" saltValue="2YVNEi1NeJeksRvtanEaLQ==" spinCount="100000" sqref="AK71" name="Rango1_12_1_5_1"/>
    <protectedRange algorithmName="SHA-512" hashValue="GcA5hYHi0S0v0TFeihONv8ng/fM9jnHEWtvOHCW6ar6RBG7/E+JDjv6mQ5/K2EJWy7R3MAWfJTaRiE1Lr700RA==" saltValue="2YVNEi1NeJeksRvtanEaLQ==" spinCount="100000" sqref="AK72" name="Rango1_12_1_6"/>
    <protectedRange algorithmName="SHA-512" hashValue="GcA5hYHi0S0v0TFeihONv8ng/fM9jnHEWtvOHCW6ar6RBG7/E+JDjv6mQ5/K2EJWy7R3MAWfJTaRiE1Lr700RA==" saltValue="2YVNEi1NeJeksRvtanEaLQ==" spinCount="100000" sqref="AL72" name="Rango1_12_1_3_1"/>
    <protectedRange algorithmName="SHA-512" hashValue="GcA5hYHi0S0v0TFeihONv8ng/fM9jnHEWtvOHCW6ar6RBG7/E+JDjv6mQ5/K2EJWy7R3MAWfJTaRiE1Lr700RA==" saltValue="2YVNEi1NeJeksRvtanEaLQ==" spinCount="100000" sqref="AK73" name="Rango1_12_1_7"/>
    <protectedRange algorithmName="SHA-512" hashValue="GcA5hYHi0S0v0TFeihONv8ng/fM9jnHEWtvOHCW6ar6RBG7/E+JDjv6mQ5/K2EJWy7R3MAWfJTaRiE1Lr700RA==" saltValue="2YVNEi1NeJeksRvtanEaLQ==" spinCount="100000" sqref="AL73" name="Rango1_12_1_3_2"/>
    <protectedRange algorithmName="SHA-512" hashValue="GcA5hYHi0S0v0TFeihONv8ng/fM9jnHEWtvOHCW6ar6RBG7/E+JDjv6mQ5/K2EJWy7R3MAWfJTaRiE1Lr700RA==" saltValue="2YVNEi1NeJeksRvtanEaLQ==" spinCount="100000" sqref="AK74:AL74" name="Rango1_12_1_8"/>
    <protectedRange algorithmName="SHA-512" hashValue="GcA5hYHi0S0v0TFeihONv8ng/fM9jnHEWtvOHCW6ar6RBG7/E+JDjv6mQ5/K2EJWy7R3MAWfJTaRiE1Lr700RA==" saltValue="2YVNEi1NeJeksRvtanEaLQ==" spinCount="100000" sqref="AK66:AL66" name="Rango1_7"/>
    <protectedRange algorithmName="SHA-512" hashValue="pxAkKzOCjvXasYOnM+tnfrlS0jUzZJZRMgGsuhBLdOpqwSk9dkTnbGVWqa28nzlY6aOjfLtGt/3j1NRiS3XtIA==" saltValue="ycGRswPEtsrpQJzjeHmfrg==" spinCount="100000" sqref="AK67:AL67" name="Rango2_10_3"/>
    <protectedRange algorithmName="SHA-512" hashValue="pxAkKzOCjvXasYOnM+tnfrlS0jUzZJZRMgGsuhBLdOpqwSk9dkTnbGVWqa28nzlY6aOjfLtGt/3j1NRiS3XtIA==" saltValue="ycGRswPEtsrpQJzjeHmfrg==" spinCount="100000" sqref="AS67:AT67" name="Rango2_10_2"/>
    <protectedRange algorithmName="SHA-512" hashValue="GcA5hYHi0S0v0TFeihONv8ng/fM9jnHEWtvOHCW6ar6RBG7/E+JDjv6mQ5/K2EJWy7R3MAWfJTaRiE1Lr700RA==" saltValue="2YVNEi1NeJeksRvtanEaLQ==" spinCount="100000" sqref="AL75" name="Rango1_12_1_1_1"/>
    <protectedRange algorithmName="SHA-512" hashValue="GcA5hYHi0S0v0TFeihONv8ng/fM9jnHEWtvOHCW6ar6RBG7/E+JDjv6mQ5/K2EJWy7R3MAWfJTaRiE1Lr700RA==" saltValue="2YVNEi1NeJeksRvtanEaLQ==" spinCount="100000" sqref="AL76" name="Rango1_12_2_1"/>
    <protectedRange algorithmName="SHA-512" hashValue="GcA5hYHi0S0v0TFeihONv8ng/fM9jnHEWtvOHCW6ar6RBG7/E+JDjv6mQ5/K2EJWy7R3MAWfJTaRiE1Lr700RA==" saltValue="2YVNEi1NeJeksRvtanEaLQ==" spinCount="100000" sqref="AK75" name="Rango1_15_1_1_1"/>
    <protectedRange algorithmName="SHA-512" hashValue="GcA5hYHi0S0v0TFeihONv8ng/fM9jnHEWtvOHCW6ar6RBG7/E+JDjv6mQ5/K2EJWy7R3MAWfJTaRiE1Lr700RA==" saltValue="2YVNEi1NeJeksRvtanEaLQ==" spinCount="100000" sqref="AM105:AM108" name="Rango1_12_1"/>
    <protectedRange algorithmName="SHA-512" hashValue="GcA5hYHi0S0v0TFeihONv8ng/fM9jnHEWtvOHCW6ar6RBG7/E+JDjv6mQ5/K2EJWy7R3MAWfJTaRiE1Lr700RA==" saltValue="2YVNEi1NeJeksRvtanEaLQ==" spinCount="100000" sqref="AK105:AL108" name="Rango1_5_2_1"/>
    <protectedRange algorithmName="SHA-512" hashValue="GcA5hYHi0S0v0TFeihONv8ng/fM9jnHEWtvOHCW6ar6RBG7/E+JDjv6mQ5/K2EJWy7R3MAWfJTaRiE1Lr700RA==" saltValue="2YVNEi1NeJeksRvtanEaLQ==" spinCount="100000" sqref="AU105:AU108" name="Rango1_13_1"/>
    <protectedRange algorithmName="SHA-512" hashValue="GcA5hYHi0S0v0TFeihONv8ng/fM9jnHEWtvOHCW6ar6RBG7/E+JDjv6mQ5/K2EJWy7R3MAWfJTaRiE1Lr700RA==" saltValue="2YVNEi1NeJeksRvtanEaLQ==" spinCount="100000" sqref="AS105:AS108" name="Rango1_5_3_1"/>
    <protectedRange algorithmName="SHA-512" hashValue="pxAkKzOCjvXasYOnM+tnfrlS0jUzZJZRMgGsuhBLdOpqwSk9dkTnbGVWqa28nzlY6aOjfLtGt/3j1NRiS3XtIA==" saltValue="ycGRswPEtsrpQJzjeHmfrg==" spinCount="100000" sqref="AT105:AT108" name="Rango2_5_1_1"/>
    <protectedRange algorithmName="SHA-512" hashValue="GcA5hYHi0S0v0TFeihONv8ng/fM9jnHEWtvOHCW6ar6RBG7/E+JDjv6mQ5/K2EJWy7R3MAWfJTaRiE1Lr700RA==" saltValue="2YVNEi1NeJeksRvtanEaLQ==" spinCount="100000" sqref="AM49:AM53 AU53" name="Rango1_2"/>
    <protectedRange algorithmName="SHA-512" hashValue="GcA5hYHi0S0v0TFeihONv8ng/fM9jnHEWtvOHCW6ar6RBG7/E+JDjv6mQ5/K2EJWy7R3MAWfJTaRiE1Lr700RA==" saltValue="2YVNEi1NeJeksRvtanEaLQ==" spinCount="100000" sqref="AK51:AL51" name="Rango1_9_1"/>
    <protectedRange algorithmName="SHA-512" hashValue="GcA5hYHi0S0v0TFeihONv8ng/fM9jnHEWtvOHCW6ar6RBG7/E+JDjv6mQ5/K2EJWy7R3MAWfJTaRiE1Lr700RA==" saltValue="2YVNEi1NeJeksRvtanEaLQ==" spinCount="100000" sqref="AS53:AT53" name="Rango1_16_1"/>
    <protectedRange algorithmName="SHA-512" hashValue="GcA5hYHi0S0v0TFeihONv8ng/fM9jnHEWtvOHCW6ar6RBG7/E+JDjv6mQ5/K2EJWy7R3MAWfJTaRiE1Lr700RA==" saltValue="2YVNEi1NeJeksRvtanEaLQ==" spinCount="100000" sqref="AK49:AL50" name="Rango1_4"/>
    <protectedRange algorithmName="SHA-512" hashValue="GcA5hYHi0S0v0TFeihONv8ng/fM9jnHEWtvOHCW6ar6RBG7/E+JDjv6mQ5/K2EJWy7R3MAWfJTaRiE1Lr700RA==" saltValue="2YVNEi1NeJeksRvtanEaLQ==" spinCount="100000" sqref="AK52:AL52" name="Rango1_4_2"/>
    <protectedRange algorithmName="SHA-512" hashValue="GcA5hYHi0S0v0TFeihONv8ng/fM9jnHEWtvOHCW6ar6RBG7/E+JDjv6mQ5/K2EJWy7R3MAWfJTaRiE1Lr700RA==" saltValue="2YVNEi1NeJeksRvtanEaLQ==" spinCount="100000" sqref="AK53:AL53" name="Rango1_4_3"/>
    <protectedRange algorithmName="SHA-512" hashValue="GcA5hYHi0S0v0TFeihONv8ng/fM9jnHEWtvOHCW6ar6RBG7/E+JDjv6mQ5/K2EJWy7R3MAWfJTaRiE1Lr700RA==" saltValue="2YVNEi1NeJeksRvtanEaLQ==" spinCount="100000" sqref="AM64 AS64:AT64" name="Rango1_10_3"/>
    <protectedRange algorithmName="SHA-512" hashValue="pxAkKzOCjvXasYOnM+tnfrlS0jUzZJZRMgGsuhBLdOpqwSk9dkTnbGVWqa28nzlY6aOjfLtGt/3j1NRiS3XtIA==" saltValue="ycGRswPEtsrpQJzjeHmfrg==" spinCount="100000" sqref="AS61:AT63" name="Rango2_1_1"/>
    <protectedRange algorithmName="SHA-512" hashValue="GcA5hYHi0S0v0TFeihONv8ng/fM9jnHEWtvOHCW6ar6RBG7/E+JDjv6mQ5/K2EJWy7R3MAWfJTaRiE1Lr700RA==" saltValue="2YVNEi1NeJeksRvtanEaLQ==" spinCount="100000" sqref="AU61:AU64" name="Rango1_11_1"/>
    <protectedRange algorithmName="SHA-512" hashValue="GcA5hYHi0S0v0TFeihONv8ng/fM9jnHEWtvOHCW6ar6RBG7/E+JDjv6mQ5/K2EJWy7R3MAWfJTaRiE1Lr700RA==" saltValue="2YVNEi1NeJeksRvtanEaLQ==" spinCount="100000" sqref="AK64:AL64" name="Rango1_4_1"/>
    <protectedRange algorithmName="SHA-512" hashValue="GcA5hYHi0S0v0TFeihONv8ng/fM9jnHEWtvOHCW6ar6RBG7/E+JDjv6mQ5/K2EJWy7R3MAWfJTaRiE1Lr700RA==" saltValue="2YVNEi1NeJeksRvtanEaLQ==" spinCount="100000" sqref="AM55:AM59 AU55 AU57:AU59" name="Rango1_21_1"/>
    <protectedRange algorithmName="SHA-512" hashValue="GcA5hYHi0S0v0TFeihONv8ng/fM9jnHEWtvOHCW6ar6RBG7/E+JDjv6mQ5/K2EJWy7R3MAWfJTaRiE1Lr700RA==" saltValue="2YVNEi1NeJeksRvtanEaLQ==" spinCount="100000" sqref="AK55:AL59" name="Rango1_10_1_1"/>
    <protectedRange algorithmName="SHA-512" hashValue="GcA5hYHi0S0v0TFeihONv8ng/fM9jnHEWtvOHCW6ar6RBG7/E+JDjv6mQ5/K2EJWy7R3MAWfJTaRiE1Lr700RA==" saltValue="2YVNEi1NeJeksRvtanEaLQ==" spinCount="100000" sqref="AS58:AS59" name="Rango1_10_2_1"/>
    <protectedRange algorithmName="SHA-512" hashValue="pxAkKzOCjvXasYOnM+tnfrlS0jUzZJZRMgGsuhBLdOpqwSk9dkTnbGVWqa28nzlY6aOjfLtGt/3j1NRiS3XtIA==" saltValue="ycGRswPEtsrpQJzjeHmfrg==" spinCount="100000" sqref="AS55:AT55 AT58:AT59 AS57:AT57" name="Rango2_8_1_1"/>
    <protectedRange algorithmName="SHA-512" hashValue="GcA5hYHi0S0v0TFeihONv8ng/fM9jnHEWtvOHCW6ar6RBG7/E+JDjv6mQ5/K2EJWy7R3MAWfJTaRiE1Lr700RA==" saltValue="2YVNEi1NeJeksRvtanEaLQ==" spinCount="100000" sqref="AK44:AM44 AK46:AM46 AM45 AM47" name="Rango1_8_1"/>
    <protectedRange algorithmName="SHA-512" hashValue="GcA5hYHi0S0v0TFeihONv8ng/fM9jnHEWtvOHCW6ar6RBG7/E+JDjv6mQ5/K2EJWy7R3MAWfJTaRiE1Lr700RA==" saltValue="2YVNEi1NeJeksRvtanEaLQ==" spinCount="100000" sqref="AS44:AU44 AU45:AU47 AS47:AT47" name="Rango1_14_1"/>
    <protectedRange algorithmName="SHA-512" hashValue="GcA5hYHi0S0v0TFeihONv8ng/fM9jnHEWtvOHCW6ar6RBG7/E+JDjv6mQ5/K2EJWy7R3MAWfJTaRiE1Lr700RA==" saltValue="2YVNEi1NeJeksRvtanEaLQ==" spinCount="100000" sqref="AK45:AL45" name="Rango1_7_1"/>
    <protectedRange algorithmName="SHA-512" hashValue="GcA5hYHi0S0v0TFeihONv8ng/fM9jnHEWtvOHCW6ar6RBG7/E+JDjv6mQ5/K2EJWy7R3MAWfJTaRiE1Lr700RA==" saltValue="2YVNEi1NeJeksRvtanEaLQ==" spinCount="100000" sqref="AK47:AL47" name="Rango1_7_1_1"/>
    <protectedRange algorithmName="SHA-512" hashValue="GcA5hYHi0S0v0TFeihONv8ng/fM9jnHEWtvOHCW6ar6RBG7/E+JDjv6mQ5/K2EJWy7R3MAWfJTaRiE1Lr700RA==" saltValue="2YVNEi1NeJeksRvtanEaLQ==" spinCount="100000" sqref="AS45:AT45" name="Rango1_28"/>
    <protectedRange algorithmName="SHA-512" hashValue="GcA5hYHi0S0v0TFeihONv8ng/fM9jnHEWtvOHCW6ar6RBG7/E+JDjv6mQ5/K2EJWy7R3MAWfJTaRiE1Lr700RA==" saltValue="2YVNEi1NeJeksRvtanEaLQ==" spinCount="100000" sqref="AS46:AT46" name="Rango1_7_2"/>
    <protectedRange algorithmName="SHA-512" hashValue="GcA5hYHi0S0v0TFeihONv8ng/fM9jnHEWtvOHCW6ar6RBG7/E+JDjv6mQ5/K2EJWy7R3MAWfJTaRiE1Lr700RA==" saltValue="2YVNEi1NeJeksRvtanEaLQ==" spinCount="100000" sqref="AK82:AL83" name="Rango1_13_2_1_1_1"/>
    <protectedRange algorithmName="SHA-512" hashValue="GcA5hYHi0S0v0TFeihONv8ng/fM9jnHEWtvOHCW6ar6RBG7/E+JDjv6mQ5/K2EJWy7R3MAWfJTaRiE1Lr700RA==" saltValue="2YVNEi1NeJeksRvtanEaLQ==" spinCount="100000" sqref="AK78:AL78" name="Rango1_13_1_1_1_1"/>
    <protectedRange algorithmName="SHA-512" hashValue="GcA5hYHi0S0v0TFeihONv8ng/fM9jnHEWtvOHCW6ar6RBG7/E+JDjv6mQ5/K2EJWy7R3MAWfJTaRiE1Lr700RA==" saltValue="2YVNEi1NeJeksRvtanEaLQ==" spinCount="100000" sqref="AK79:AL79" name="Rango1_13_1_1_1_1_1"/>
    <protectedRange algorithmName="SHA-512" hashValue="GcA5hYHi0S0v0TFeihONv8ng/fM9jnHEWtvOHCW6ar6RBG7/E+JDjv6mQ5/K2EJWy7R3MAWfJTaRiE1Lr700RA==" saltValue="2YVNEi1NeJeksRvtanEaLQ==" spinCount="100000" sqref="AK81:AL81" name="Rango1_13_3_1"/>
    <protectedRange algorithmName="SHA-512" hashValue="GcA5hYHi0S0v0TFeihONv8ng/fM9jnHEWtvOHCW6ar6RBG7/E+JDjv6mQ5/K2EJWy7R3MAWfJTaRiE1Lr700RA==" saltValue="2YVNEi1NeJeksRvtanEaLQ==" spinCount="100000" sqref="AK80:AL80" name="Rango1_13_3_1_1"/>
    <protectedRange algorithmName="SHA-512" hashValue="pxAkKzOCjvXasYOnM+tnfrlS0jUzZJZRMgGsuhBLdOpqwSk9dkTnbGVWqa28nzlY6aOjfLtGt/3j1NRiS3XtIA==" saltValue="ycGRswPEtsrpQJzjeHmfrg==" spinCount="100000" sqref="AT36" name="Rango2_1_2_1_1_1"/>
    <protectedRange algorithmName="SHA-512" hashValue="pxAkKzOCjvXasYOnM+tnfrlS0jUzZJZRMgGsuhBLdOpqwSk9dkTnbGVWqa28nzlY6aOjfLtGt/3j1NRiS3XtIA==" saltValue="ycGRswPEtsrpQJzjeHmfrg==" spinCount="100000" sqref="AT38" name="Rango2_1_2_2_1_1"/>
    <protectedRange algorithmName="SHA-512" hashValue="pxAkKzOCjvXasYOnM+tnfrlS0jUzZJZRMgGsuhBLdOpqwSk9dkTnbGVWqa28nzlY6aOjfLtGt/3j1NRiS3XtIA==" saltValue="ycGRswPEtsrpQJzjeHmfrg==" spinCount="100000" sqref="AS36" name="Rango2_1_2_1_2"/>
    <protectedRange algorithmName="SHA-512" hashValue="pxAkKzOCjvXasYOnM+tnfrlS0jUzZJZRMgGsuhBLdOpqwSk9dkTnbGVWqa28nzlY6aOjfLtGt/3j1NRiS3XtIA==" saltValue="ycGRswPEtsrpQJzjeHmfrg==" spinCount="100000" sqref="AS38" name="Rango2_1_2_2_1_1_1"/>
    <protectedRange algorithmName="SHA-512" hashValue="GcA5hYHi0S0v0TFeihONv8ng/fM9jnHEWtvOHCW6ar6RBG7/E+JDjv6mQ5/K2EJWy7R3MAWfJTaRiE1Lr700RA==" saltValue="2YVNEi1NeJeksRvtanEaLQ==" spinCount="100000" sqref="AL113" name="Rango1_1_3_3_2"/>
    <protectedRange algorithmName="SHA-512" hashValue="GcA5hYHi0S0v0TFeihONv8ng/fM9jnHEWtvOHCW6ar6RBG7/E+JDjv6mQ5/K2EJWy7R3MAWfJTaRiE1Lr700RA==" saltValue="2YVNEi1NeJeksRvtanEaLQ==" spinCount="100000" sqref="AK115:AL115" name="Rango1_1_2_5_2_2"/>
    <protectedRange algorithmName="SHA-512" hashValue="GcA5hYHi0S0v0TFeihONv8ng/fM9jnHEWtvOHCW6ar6RBG7/E+JDjv6mQ5/K2EJWy7R3MAWfJTaRiE1Lr700RA==" saltValue="2YVNEi1NeJeksRvtanEaLQ==" spinCount="100000" sqref="AK113 AK117" name="Rango1_1_2_6_2_2"/>
    <protectedRange algorithmName="SHA-512" hashValue="GcA5hYHi0S0v0TFeihONv8ng/fM9jnHEWtvOHCW6ar6RBG7/E+JDjv6mQ5/K2EJWy7R3MAWfJTaRiE1Lr700RA==" saltValue="2YVNEi1NeJeksRvtanEaLQ==" spinCount="100000" sqref="AL119" name="Rango1_1_2_8_2_2"/>
    <protectedRange algorithmName="SHA-512" hashValue="GcA5hYHi0S0v0TFeihONv8ng/fM9jnHEWtvOHCW6ar6RBG7/E+JDjv6mQ5/K2EJWy7R3MAWfJTaRiE1Lr700RA==" saltValue="2YVNEi1NeJeksRvtanEaLQ==" spinCount="100000" sqref="AL110" name="Rango1_1_2_8_5"/>
    <protectedRange algorithmName="SHA-512" hashValue="GcA5hYHi0S0v0TFeihONv8ng/fM9jnHEWtvOHCW6ar6RBG7/E+JDjv6mQ5/K2EJWy7R3MAWfJTaRiE1Lr700RA==" saltValue="2YVNEi1NeJeksRvtanEaLQ==" spinCount="100000" sqref="AK110" name="Rango1_1_2_1_3_1"/>
    <protectedRange algorithmName="SHA-512" hashValue="GcA5hYHi0S0v0TFeihONv8ng/fM9jnHEWtvOHCW6ar6RBG7/E+JDjv6mQ5/K2EJWy7R3MAWfJTaRiE1Lr700RA==" saltValue="2YVNEi1NeJeksRvtanEaLQ==" spinCount="100000" sqref="AL111" name="Rango1_1_2_8_3_1"/>
    <protectedRange algorithmName="SHA-512" hashValue="GcA5hYHi0S0v0TFeihONv8ng/fM9jnHEWtvOHCW6ar6RBG7/E+JDjv6mQ5/K2EJWy7R3MAWfJTaRiE1Lr700RA==" saltValue="2YVNEi1NeJeksRvtanEaLQ==" spinCount="100000" sqref="AK111" name="Rango1_1_2_2_3_1"/>
    <protectedRange algorithmName="SHA-512" hashValue="GcA5hYHi0S0v0TFeihONv8ng/fM9jnHEWtvOHCW6ar6RBG7/E+JDjv6mQ5/K2EJWy7R3MAWfJTaRiE1Lr700RA==" saltValue="2YVNEi1NeJeksRvtanEaLQ==" spinCount="100000" sqref="AL112" name="Rango1_1_2_8_4_1"/>
    <protectedRange algorithmName="SHA-512" hashValue="GcA5hYHi0S0v0TFeihONv8ng/fM9jnHEWtvOHCW6ar6RBG7/E+JDjv6mQ5/K2EJWy7R3MAWfJTaRiE1Lr700RA==" saltValue="2YVNEi1NeJeksRvtanEaLQ==" spinCount="100000" sqref="AK112" name="Rango1_1_2_3_3_1"/>
    <protectedRange algorithmName="SHA-512" hashValue="GcA5hYHi0S0v0TFeihONv8ng/fM9jnHEWtvOHCW6ar6RBG7/E+JDjv6mQ5/K2EJWy7R3MAWfJTaRiE1Lr700RA==" saltValue="2YVNEi1NeJeksRvtanEaLQ==" spinCount="100000" sqref="AL114" name="Rango1_1_2_8_6_1"/>
    <protectedRange algorithmName="SHA-512" hashValue="GcA5hYHi0S0v0TFeihONv8ng/fM9jnHEWtvOHCW6ar6RBG7/E+JDjv6mQ5/K2EJWy7R3MAWfJTaRiE1Lr700RA==" saltValue="2YVNEi1NeJeksRvtanEaLQ==" spinCount="100000" sqref="AK114" name="Rango1_1_2_4_1_3_1_1"/>
    <protectedRange algorithmName="SHA-512" hashValue="GcA5hYHi0S0v0TFeihONv8ng/fM9jnHEWtvOHCW6ar6RBG7/E+JDjv6mQ5/K2EJWy7R3MAWfJTaRiE1Lr700RA==" saltValue="2YVNEi1NeJeksRvtanEaLQ==" spinCount="100000" sqref="AK116" name="Rango1_1_2_6_3_1"/>
    <protectedRange algorithmName="SHA-512" hashValue="GcA5hYHi0S0v0TFeihONv8ng/fM9jnHEWtvOHCW6ar6RBG7/E+JDjv6mQ5/K2EJWy7R3MAWfJTaRiE1Lr700RA==" saltValue="2YVNEi1NeJeksRvtanEaLQ==" spinCount="100000" sqref="AK118" name="Rango1_1_3_3_1_2"/>
    <protectedRange algorithmName="SHA-512" hashValue="GcA5hYHi0S0v0TFeihONv8ng/fM9jnHEWtvOHCW6ar6RBG7/E+JDjv6mQ5/K2EJWy7R3MAWfJTaRiE1Lr700RA==" saltValue="2YVNEi1NeJeksRvtanEaLQ==" spinCount="100000" sqref="AL116:AL118" name="Rango1_1_2_8_7_1"/>
    <protectedRange algorithmName="SHA-512" hashValue="GcA5hYHi0S0v0TFeihONv8ng/fM9jnHEWtvOHCW6ar6RBG7/E+JDjv6mQ5/K2EJWy7R3MAWfJTaRiE1Lr700RA==" saltValue="2YVNEi1NeJeksRvtanEaLQ==" spinCount="100000" sqref="AK119" name="Rango1_1_2_6_2_1_2"/>
    <protectedRange algorithmName="SHA-512" hashValue="pxAkKzOCjvXasYOnM+tnfrlS0jUzZJZRMgGsuhBLdOpqwSk9dkTnbGVWqa28nzlY6aOjfLtGt/3j1NRiS3XtIA==" saltValue="ycGRswPEtsrpQJzjeHmfrg==" spinCount="100000" sqref="AS111:AT113 AS116:AT118" name="Rango2_10_1_1"/>
    <protectedRange algorithmName="SHA-512" hashValue="GcA5hYHi0S0v0TFeihONv8ng/fM9jnHEWtvOHCW6ar6RBG7/E+JDjv6mQ5/K2EJWy7R3MAWfJTaRiE1Lr700RA==" saltValue="2YVNEi1NeJeksRvtanEaLQ==" spinCount="100000" sqref="AS110 AS115" name="Rango1_15_2_2"/>
    <protectedRange algorithmName="SHA-512" hashValue="pxAkKzOCjvXasYOnM+tnfrlS0jUzZJZRMgGsuhBLdOpqwSk9dkTnbGVWqa28nzlY6aOjfLtGt/3j1NRiS3XtIA==" saltValue="ycGRswPEtsrpQJzjeHmfrg==" spinCount="100000" sqref="AT110 AT115" name="Rango2_10_3_1"/>
    <protectedRange algorithmName="SHA-512" hashValue="pxAkKzOCjvXasYOnM+tnfrlS0jUzZJZRMgGsuhBLdOpqwSk9dkTnbGVWqa28nzlY6aOjfLtGt/3j1NRiS3XtIA==" saltValue="ycGRswPEtsrpQJzjeHmfrg==" spinCount="100000" sqref="AT119" name="Rango2_10_4_3"/>
    <protectedRange algorithmName="SHA-512" hashValue="GcA5hYHi0S0v0TFeihONv8ng/fM9jnHEWtvOHCW6ar6RBG7/E+JDjv6mQ5/K2EJWy7R3MAWfJTaRiE1Lr700RA==" saltValue="2YVNEi1NeJeksRvtanEaLQ==" spinCount="100000" sqref="AS119" name="Rango1_1_5_1_3"/>
    <protectedRange algorithmName="SHA-512" hashValue="pxAkKzOCjvXasYOnM+tnfrlS0jUzZJZRMgGsuhBLdOpqwSk9dkTnbGVWqa28nzlY6aOjfLtGt/3j1NRiS3XtIA==" saltValue="ycGRswPEtsrpQJzjeHmfrg==" spinCount="100000" sqref="AK103" name="Rango2_2_1_9_1_1"/>
    <protectedRange algorithmName="SHA-512" hashValue="pxAkKzOCjvXasYOnM+tnfrlS0jUzZJZRMgGsuhBLdOpqwSk9dkTnbGVWqa28nzlY6aOjfLtGt/3j1NRiS3XtIA==" saltValue="ycGRswPEtsrpQJzjeHmfrg==" spinCount="100000" sqref="AL103" name="Rango2_3_1_9_1"/>
    <protectedRange algorithmName="SHA-512" hashValue="pxAkKzOCjvXasYOnM+tnfrlS0jUzZJZRMgGsuhBLdOpqwSk9dkTnbGVWqa28nzlY6aOjfLtGt/3j1NRiS3XtIA==" saltValue="ycGRswPEtsrpQJzjeHmfrg==" spinCount="100000" sqref="AS15:AT15" name="Rango2_1_2_3_1"/>
    <protectedRange algorithmName="SHA-512" hashValue="pxAkKzOCjvXasYOnM+tnfrlS0jUzZJZRMgGsuhBLdOpqwSk9dkTnbGVWqa28nzlY6aOjfLtGt/3j1NRiS3XtIA==" saltValue="ycGRswPEtsrpQJzjeHmfrg==" spinCount="100000" sqref="AS16:AT16" name="Rango2_1_2_4_1"/>
    <protectedRange algorithmName="SHA-512" hashValue="pxAkKzOCjvXasYOnM+tnfrlS0jUzZJZRMgGsuhBLdOpqwSk9dkTnbGVWqa28nzlY6aOjfLtGt/3j1NRiS3XtIA==" saltValue="ycGRswPEtsrpQJzjeHmfrg==" spinCount="100000" sqref="AS17:AT18" name="Rango2_1_2_5_1"/>
    <protectedRange algorithmName="SHA-512" hashValue="GcA5hYHi0S0v0TFeihONv8ng/fM9jnHEWtvOHCW6ar6RBG7/E+JDjv6mQ5/K2EJWy7R3MAWfJTaRiE1Lr700RA==" saltValue="2YVNEi1NeJeksRvtanEaLQ==" spinCount="100000" sqref="AU114" name="Rango1_6_2"/>
    <protectedRange algorithmName="SHA-512" hashValue="pxAkKzOCjvXasYOnM+tnfrlS0jUzZJZRMgGsuhBLdOpqwSk9dkTnbGVWqa28nzlY6aOjfLtGt/3j1NRiS3XtIA==" saltValue="ycGRswPEtsrpQJzjeHmfrg==" spinCount="100000" sqref="AT114" name="Rango2_10_4_3_1"/>
    <protectedRange algorithmName="SHA-512" hashValue="GcA5hYHi0S0v0TFeihONv8ng/fM9jnHEWtvOHCW6ar6RBG7/E+JDjv6mQ5/K2EJWy7R3MAWfJTaRiE1Lr700RA==" saltValue="2YVNEi1NeJeksRvtanEaLQ==" spinCount="100000" sqref="AS114" name="Rango1_1_5_1_3_1"/>
  </protectedRanges>
  <mergeCells count="1060">
    <mergeCell ref="AW120:AW121"/>
    <mergeCell ref="AV114:AV117"/>
    <mergeCell ref="AW114:AW117"/>
    <mergeCell ref="AX120:AX121"/>
    <mergeCell ref="B120:B121"/>
    <mergeCell ref="C120:C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V120:AV121"/>
    <mergeCell ref="A66:A76"/>
    <mergeCell ref="A98:A103"/>
    <mergeCell ref="B118:B119"/>
    <mergeCell ref="D118:D119"/>
    <mergeCell ref="E118:E119"/>
    <mergeCell ref="F118:F119"/>
    <mergeCell ref="G118:G119"/>
    <mergeCell ref="Q118:Q119"/>
    <mergeCell ref="P118:P119"/>
    <mergeCell ref="M118:M119"/>
    <mergeCell ref="N118:N119"/>
    <mergeCell ref="B110:B113"/>
    <mergeCell ref="C110:C113"/>
    <mergeCell ref="D110:D113"/>
    <mergeCell ref="E110:E113"/>
    <mergeCell ref="F110:F113"/>
    <mergeCell ref="Z118:Z119"/>
    <mergeCell ref="AA118:AA119"/>
    <mergeCell ref="AB118:AB119"/>
    <mergeCell ref="AC118:AC119"/>
    <mergeCell ref="AU105:AU108"/>
    <mergeCell ref="AQ105:AQ108"/>
    <mergeCell ref="AR105:AR108"/>
    <mergeCell ref="AB105:AB108"/>
    <mergeCell ref="AD105:AD108"/>
    <mergeCell ref="AS105:AS108"/>
    <mergeCell ref="AT105:AT108"/>
    <mergeCell ref="AL105:AL108"/>
    <mergeCell ref="AI105:AI108"/>
    <mergeCell ref="AV1:AX2"/>
    <mergeCell ref="B6:AX6"/>
    <mergeCell ref="A1:C2"/>
    <mergeCell ref="U12:Z12"/>
    <mergeCell ref="AA12:AD12"/>
    <mergeCell ref="A12:A13"/>
    <mergeCell ref="B12:B13"/>
    <mergeCell ref="C12:C13"/>
    <mergeCell ref="D12:E12"/>
    <mergeCell ref="G12:G13"/>
    <mergeCell ref="H12:I12"/>
    <mergeCell ref="A4:B4"/>
    <mergeCell ref="C4:E4"/>
    <mergeCell ref="AB61:AB62"/>
    <mergeCell ref="AA61:AA62"/>
    <mergeCell ref="B61:B62"/>
    <mergeCell ref="A55:A59"/>
    <mergeCell ref="A33:A42"/>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W61:W62"/>
    <mergeCell ref="V61:V62"/>
    <mergeCell ref="AE61:AE62"/>
    <mergeCell ref="AD61:AD62"/>
    <mergeCell ref="AC61:AC62"/>
    <mergeCell ref="S61:S62"/>
    <mergeCell ref="P61:P62"/>
    <mergeCell ref="AX58:AX59"/>
    <mergeCell ref="AW58:AW59"/>
    <mergeCell ref="AV58:AV59"/>
    <mergeCell ref="AX55:AX57"/>
    <mergeCell ref="AW55:AW57"/>
    <mergeCell ref="AV55:AV57"/>
    <mergeCell ref="L58:L59"/>
    <mergeCell ref="AD58:AD59"/>
    <mergeCell ref="AD55:AD57"/>
    <mergeCell ref="AC55:AC57"/>
    <mergeCell ref="AC58:AC59"/>
    <mergeCell ref="X55:X57"/>
    <mergeCell ref="W55:W57"/>
    <mergeCell ref="AF61:AF62"/>
    <mergeCell ref="AG61:AG62"/>
    <mergeCell ref="AH61:AH62"/>
    <mergeCell ref="AI61:AI62"/>
    <mergeCell ref="AJ61:AJ62"/>
    <mergeCell ref="AL61:AL62"/>
    <mergeCell ref="M58:M59"/>
    <mergeCell ref="N58:N59"/>
    <mergeCell ref="U55:U57"/>
    <mergeCell ref="AA58:AA59"/>
    <mergeCell ref="AB58:AB59"/>
    <mergeCell ref="AB55:AB57"/>
    <mergeCell ref="AA55:AA57"/>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R61:R62"/>
    <mergeCell ref="C118:C119"/>
    <mergeCell ref="S105:S108"/>
    <mergeCell ref="Y105:Y108"/>
    <mergeCell ref="A23:A31"/>
    <mergeCell ref="A49:A53"/>
    <mergeCell ref="AF105:AF108"/>
    <mergeCell ref="AG105:AG108"/>
    <mergeCell ref="AH105:AH108"/>
    <mergeCell ref="AS12:AT12"/>
    <mergeCell ref="AK12:AL12"/>
    <mergeCell ref="AE12:AE13"/>
    <mergeCell ref="X118:X119"/>
    <mergeCell ref="Y118:Y119"/>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AV105:AV108"/>
    <mergeCell ref="AW105:AW108"/>
    <mergeCell ref="AX105:AX108"/>
    <mergeCell ref="AC105:AC108"/>
    <mergeCell ref="AK105:AK108"/>
    <mergeCell ref="AE118:AE119"/>
    <mergeCell ref="AD118:AD119"/>
    <mergeCell ref="S118:S119"/>
    <mergeCell ref="T118:T119"/>
    <mergeCell ref="U118:U119"/>
    <mergeCell ref="V118:V119"/>
    <mergeCell ref="W118:W119"/>
    <mergeCell ref="AJ105:AJ108"/>
    <mergeCell ref="S114:S117"/>
    <mergeCell ref="T114:T117"/>
    <mergeCell ref="U114:U117"/>
    <mergeCell ref="V114:V117"/>
    <mergeCell ref="AA114:AA117"/>
    <mergeCell ref="H118:H119"/>
    <mergeCell ref="I118:I119"/>
    <mergeCell ref="V110:V113"/>
    <mergeCell ref="W110:W113"/>
    <mergeCell ref="N110:N113"/>
    <mergeCell ref="O110:O113"/>
    <mergeCell ref="P110:P113"/>
    <mergeCell ref="Q110:Q113"/>
    <mergeCell ref="R110:R113"/>
    <mergeCell ref="Y110:Y113"/>
    <mergeCell ref="Z110:Z113"/>
    <mergeCell ref="AA110:AA113"/>
    <mergeCell ref="AB110:AB113"/>
    <mergeCell ref="S110:S113"/>
    <mergeCell ref="T110:T113"/>
    <mergeCell ref="U110:U113"/>
    <mergeCell ref="K114:K117"/>
    <mergeCell ref="L114:L117"/>
    <mergeCell ref="M114:M117"/>
    <mergeCell ref="K118:K119"/>
    <mergeCell ref="L118:L119"/>
    <mergeCell ref="O118:O119"/>
    <mergeCell ref="R118:R119"/>
    <mergeCell ref="N114:N117"/>
    <mergeCell ref="O114:O117"/>
    <mergeCell ref="P114:P117"/>
    <mergeCell ref="Q114:Q117"/>
    <mergeCell ref="R114:R117"/>
    <mergeCell ref="W114:W117"/>
    <mergeCell ref="X114:X117"/>
    <mergeCell ref="Y114:Y117"/>
    <mergeCell ref="Z114:Z117"/>
    <mergeCell ref="G110:G113"/>
    <mergeCell ref="H110:H113"/>
    <mergeCell ref="I110:I113"/>
    <mergeCell ref="J110:J113"/>
    <mergeCell ref="K110:K113"/>
    <mergeCell ref="L110:L113"/>
    <mergeCell ref="M110:M113"/>
    <mergeCell ref="O98:O99"/>
    <mergeCell ref="P98:P99"/>
    <mergeCell ref="Q98:Q99"/>
    <mergeCell ref="R98:R99"/>
    <mergeCell ref="S98:S99"/>
    <mergeCell ref="Z98:Z99"/>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L100:L102"/>
    <mergeCell ref="M100:M102"/>
    <mergeCell ref="N100:N102"/>
    <mergeCell ref="O100:O102"/>
    <mergeCell ref="Q100:Q102"/>
    <mergeCell ref="P100:P102"/>
    <mergeCell ref="G100:G102"/>
    <mergeCell ref="H100:H102"/>
    <mergeCell ref="I100:I102"/>
    <mergeCell ref="J100:J102"/>
    <mergeCell ref="K100:K102"/>
    <mergeCell ref="B100:B10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A85:A96"/>
    <mergeCell ref="M95:M96"/>
    <mergeCell ref="N95:N96"/>
    <mergeCell ref="O95:O96"/>
    <mergeCell ref="F88:F92"/>
    <mergeCell ref="E88:E92"/>
    <mergeCell ref="D88:D92"/>
    <mergeCell ref="U88:U92"/>
    <mergeCell ref="O88:O92"/>
    <mergeCell ref="N88:N92"/>
    <mergeCell ref="J88:J92"/>
    <mergeCell ref="I88:I92"/>
    <mergeCell ref="K88:K92"/>
    <mergeCell ref="L88:L92"/>
    <mergeCell ref="M88:M92"/>
    <mergeCell ref="T88:T92"/>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C88:C92"/>
    <mergeCell ref="B88:B92"/>
    <mergeCell ref="H88:H92"/>
    <mergeCell ref="G88:G92"/>
    <mergeCell ref="B93:B94"/>
    <mergeCell ref="C93:C94"/>
    <mergeCell ref="L93:L94"/>
    <mergeCell ref="M93:M94"/>
    <mergeCell ref="N93:N94"/>
    <mergeCell ref="O93:O94"/>
    <mergeCell ref="R93:R94"/>
    <mergeCell ref="S93:S94"/>
    <mergeCell ref="P93:P94"/>
    <mergeCell ref="Q93:Q94"/>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G95:G96"/>
    <mergeCell ref="H95:H96"/>
    <mergeCell ref="I95:I96"/>
    <mergeCell ref="J95:J96"/>
    <mergeCell ref="K95:K96"/>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U93:U94"/>
    <mergeCell ref="V93:V94"/>
    <mergeCell ref="Q80:Q81"/>
    <mergeCell ref="R80:R81"/>
    <mergeCell ref="T95:T96"/>
    <mergeCell ref="S88:S92"/>
    <mergeCell ref="R88:R92"/>
    <mergeCell ref="Q88:Q92"/>
    <mergeCell ref="P88:P92"/>
    <mergeCell ref="Z88:Z92"/>
    <mergeCell ref="Y88:Y92"/>
    <mergeCell ref="X88:X92"/>
    <mergeCell ref="W88:W92"/>
    <mergeCell ref="X85:X87"/>
    <mergeCell ref="Y85:Y87"/>
    <mergeCell ref="X80:X81"/>
    <mergeCell ref="R85:R87"/>
    <mergeCell ref="S85:S87"/>
    <mergeCell ref="T85:T87"/>
    <mergeCell ref="U85:U87"/>
    <mergeCell ref="W93:W94"/>
    <mergeCell ref="X93:X94"/>
    <mergeCell ref="Y93:Y94"/>
    <mergeCell ref="P82:P83"/>
    <mergeCell ref="Q82:Q83"/>
    <mergeCell ref="R82:R83"/>
    <mergeCell ref="P85:P87"/>
    <mergeCell ref="S80:S81"/>
    <mergeCell ref="T80:T81"/>
    <mergeCell ref="U80:U81"/>
    <mergeCell ref="V80:V81"/>
    <mergeCell ref="W80:W81"/>
    <mergeCell ref="T93:T94"/>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H68:H70"/>
    <mergeCell ref="I68:I70"/>
    <mergeCell ref="J68:J70"/>
    <mergeCell ref="K68:K70"/>
    <mergeCell ref="AB68:AB70"/>
    <mergeCell ref="B68:B70"/>
    <mergeCell ref="C68:C70"/>
    <mergeCell ref="D68:D70"/>
    <mergeCell ref="E68:E70"/>
    <mergeCell ref="F68:F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Q61:Q62"/>
    <mergeCell ref="T75:T76"/>
    <mergeCell ref="U75:U76"/>
    <mergeCell ref="V75:V76"/>
    <mergeCell ref="W75:W76"/>
    <mergeCell ref="X75:X76"/>
    <mergeCell ref="O75:O76"/>
    <mergeCell ref="P75:P76"/>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D71:D74"/>
    <mergeCell ref="C71:C74"/>
    <mergeCell ref="B71:B74"/>
    <mergeCell ref="I71:I74"/>
    <mergeCell ref="H71:H74"/>
    <mergeCell ref="S26:S28"/>
    <mergeCell ref="T26:T28"/>
    <mergeCell ref="U26:U28"/>
    <mergeCell ref="S29:S31"/>
    <mergeCell ref="D36:D39"/>
    <mergeCell ref="G71:G74"/>
    <mergeCell ref="F71:F74"/>
    <mergeCell ref="E71:E74"/>
    <mergeCell ref="N71:N74"/>
    <mergeCell ref="M71:M74"/>
    <mergeCell ref="L71:L74"/>
    <mergeCell ref="K71:K74"/>
    <mergeCell ref="J71:J74"/>
    <mergeCell ref="S71:S74"/>
    <mergeCell ref="R71:R74"/>
    <mergeCell ref="Q71:Q74"/>
    <mergeCell ref="P71:P74"/>
    <mergeCell ref="O71:O74"/>
    <mergeCell ref="L33:L35"/>
    <mergeCell ref="K33:K35"/>
    <mergeCell ref="P40:P42"/>
    <mergeCell ref="Q40:Q42"/>
    <mergeCell ref="R40:R42"/>
    <mergeCell ref="R55:R57"/>
    <mergeCell ref="Q55:Q57"/>
    <mergeCell ref="G55:G57"/>
    <mergeCell ref="F55:F57"/>
    <mergeCell ref="M55:M57"/>
    <mergeCell ref="L55:L57"/>
    <mergeCell ref="K55:K57"/>
    <mergeCell ref="P58:P59"/>
    <mergeCell ref="G58:G59"/>
    <mergeCell ref="E23:E25"/>
    <mergeCell ref="I26:I28"/>
    <mergeCell ref="J26:J28"/>
    <mergeCell ref="K26:K28"/>
    <mergeCell ref="L26:L28"/>
    <mergeCell ref="M26:M28"/>
    <mergeCell ref="C33:C35"/>
    <mergeCell ref="B33:B35"/>
    <mergeCell ref="E33:E35"/>
    <mergeCell ref="D29:D31"/>
    <mergeCell ref="C29:C31"/>
    <mergeCell ref="B29:B31"/>
    <mergeCell ref="R26:R28"/>
    <mergeCell ref="J23:J25"/>
    <mergeCell ref="K23:K25"/>
    <mergeCell ref="H26:H28"/>
    <mergeCell ref="J33:J35"/>
    <mergeCell ref="P29:P31"/>
    <mergeCell ref="Q29:Q31"/>
    <mergeCell ref="R29:R31"/>
    <mergeCell ref="L29:L31"/>
    <mergeCell ref="M29:M31"/>
    <mergeCell ref="N29:N31"/>
    <mergeCell ref="O29:O31"/>
    <mergeCell ref="D33:D35"/>
    <mergeCell ref="P26:P28"/>
    <mergeCell ref="Q26:Q28"/>
    <mergeCell ref="B23:B25"/>
    <mergeCell ref="C23:C25"/>
    <mergeCell ref="D23:D25"/>
    <mergeCell ref="K49:K52"/>
    <mergeCell ref="J49:J52"/>
    <mergeCell ref="I49:I52"/>
    <mergeCell ref="H49:H52"/>
    <mergeCell ref="G49:G52"/>
    <mergeCell ref="P49:P52"/>
    <mergeCell ref="O49:O52"/>
    <mergeCell ref="N49:N52"/>
    <mergeCell ref="M49:M52"/>
    <mergeCell ref="L49:L52"/>
    <mergeCell ref="O58:O59"/>
    <mergeCell ref="Q58:Q59"/>
    <mergeCell ref="M33:M35"/>
    <mergeCell ref="O40:O42"/>
    <mergeCell ref="M40:M42"/>
    <mergeCell ref="K36:K39"/>
    <mergeCell ref="L36:L39"/>
    <mergeCell ref="J55:J57"/>
    <mergeCell ref="I55:I57"/>
    <mergeCell ref="H55:H57"/>
    <mergeCell ref="J40:J42"/>
    <mergeCell ref="K40:K42"/>
    <mergeCell ref="Q49:Q52"/>
    <mergeCell ref="K58:K59"/>
    <mergeCell ref="R49:R52"/>
    <mergeCell ref="H58:H59"/>
    <mergeCell ref="I58:I59"/>
    <mergeCell ref="J58:J59"/>
    <mergeCell ref="AL17:AL18"/>
    <mergeCell ref="AK17:AK18"/>
    <mergeCell ref="I33:I35"/>
    <mergeCell ref="H33:H35"/>
    <mergeCell ref="N33:N35"/>
    <mergeCell ref="AE33:AE35"/>
    <mergeCell ref="AD33:AD35"/>
    <mergeCell ref="AC33:AC35"/>
    <mergeCell ref="AB33:AB35"/>
    <mergeCell ref="AA33:AA35"/>
    <mergeCell ref="Z33:Z35"/>
    <mergeCell ref="Y33:Y35"/>
    <mergeCell ref="X33:X35"/>
    <mergeCell ref="W33:W35"/>
    <mergeCell ref="V33:V35"/>
    <mergeCell ref="AE40:AE42"/>
    <mergeCell ref="AC40:AC42"/>
    <mergeCell ref="AD40:AD42"/>
    <mergeCell ref="Y40:Y42"/>
    <mergeCell ref="AJ17:AJ18"/>
    <mergeCell ref="AI17:AI18"/>
    <mergeCell ref="AH17:AH18"/>
    <mergeCell ref="AG17:AG18"/>
    <mergeCell ref="AF17:AF18"/>
    <mergeCell ref="AC17:AC18"/>
    <mergeCell ref="AD17:AD18"/>
    <mergeCell ref="J29:J31"/>
    <mergeCell ref="K29:K31"/>
    <mergeCell ref="B17:B18"/>
    <mergeCell ref="C17:C18"/>
    <mergeCell ref="D17:D18"/>
    <mergeCell ref="E17:E18"/>
    <mergeCell ref="F17:F18"/>
    <mergeCell ref="G17:G18"/>
    <mergeCell ref="H17:H18"/>
    <mergeCell ref="I17:I18"/>
    <mergeCell ref="J17:J18"/>
    <mergeCell ref="K17:K18"/>
    <mergeCell ref="L17:L18"/>
    <mergeCell ref="M17:M18"/>
    <mergeCell ref="N17:N18"/>
    <mergeCell ref="Z17:Z18"/>
    <mergeCell ref="AA17:AA18"/>
    <mergeCell ref="AB17:AB18"/>
    <mergeCell ref="S17:S18"/>
    <mergeCell ref="T17:T18"/>
    <mergeCell ref="U17:U18"/>
    <mergeCell ref="W17:W18"/>
    <mergeCell ref="X17:X18"/>
    <mergeCell ref="Y17:Y18"/>
    <mergeCell ref="V17:V18"/>
    <mergeCell ref="V26:V28"/>
    <mergeCell ref="F29:F31"/>
    <mergeCell ref="E29:E31"/>
    <mergeCell ref="I29:I31"/>
    <mergeCell ref="L23:L25"/>
    <mergeCell ref="AX23:AX25"/>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AE26:AE28"/>
    <mergeCell ref="R33:R35"/>
    <mergeCell ref="Q33:Q35"/>
    <mergeCell ref="P33:P35"/>
    <mergeCell ref="O33:O35"/>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W26:W28"/>
    <mergeCell ref="N26:N28"/>
    <mergeCell ref="O26:O28"/>
    <mergeCell ref="M23:M25"/>
    <mergeCell ref="G23:G25"/>
    <mergeCell ref="H23:H25"/>
    <mergeCell ref="I23:I25"/>
    <mergeCell ref="F23:F25"/>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T23:T25"/>
    <mergeCell ref="U23:U25"/>
    <mergeCell ref="AA23:AA25"/>
    <mergeCell ref="AB23:AB25"/>
    <mergeCell ref="AC23:AC25"/>
    <mergeCell ref="AE23:AE25"/>
    <mergeCell ref="AD23:AD25"/>
    <mergeCell ref="U29:U31"/>
    <mergeCell ref="H29:H31"/>
    <mergeCell ref="Z29:Z31"/>
    <mergeCell ref="W29:W31"/>
    <mergeCell ref="G29:G31"/>
    <mergeCell ref="L40:L42"/>
    <mergeCell ref="X40:X42"/>
    <mergeCell ref="AE36:AE39"/>
    <mergeCell ref="AC36:AC39"/>
    <mergeCell ref="E36:E39"/>
    <mergeCell ref="Z36:Z39"/>
    <mergeCell ref="AA36:AA39"/>
    <mergeCell ref="AB36:AB39"/>
    <mergeCell ref="AA40:AA42"/>
    <mergeCell ref="AB40:AB42"/>
    <mergeCell ref="G33:G35"/>
    <mergeCell ref="F33:F35"/>
    <mergeCell ref="G36:G39"/>
    <mergeCell ref="U33:U35"/>
    <mergeCell ref="T33:T35"/>
    <mergeCell ref="U36:U39"/>
    <mergeCell ref="O36:O39"/>
    <mergeCell ref="N36:N39"/>
    <mergeCell ref="M36:M39"/>
    <mergeCell ref="J36:J39"/>
    <mergeCell ref="I36:I39"/>
    <mergeCell ref="X36:X39"/>
    <mergeCell ref="H36:H39"/>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N40:N42"/>
    <mergeCell ref="C36:C39"/>
    <mergeCell ref="B36:B39"/>
    <mergeCell ref="B40:B42"/>
    <mergeCell ref="C40:C42"/>
    <mergeCell ref="D40:D42"/>
    <mergeCell ref="E40:E42"/>
    <mergeCell ref="F40:F42"/>
    <mergeCell ref="G40:G42"/>
    <mergeCell ref="H40:H42"/>
    <mergeCell ref="F36:F39"/>
    <mergeCell ref="I40:I42"/>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F49:F52"/>
    <mergeCell ref="E49:E52"/>
    <mergeCell ref="D49:D52"/>
    <mergeCell ref="C49:C52"/>
    <mergeCell ref="B49:B52"/>
    <mergeCell ref="X49:X52"/>
    <mergeCell ref="W49:W52"/>
    <mergeCell ref="V49:V52"/>
    <mergeCell ref="AE49:AE52"/>
    <mergeCell ref="AD49:AD52"/>
    <mergeCell ref="AC49:AC52"/>
    <mergeCell ref="AB49:AB52"/>
    <mergeCell ref="AA49:AA52"/>
    <mergeCell ref="U49:U52"/>
    <mergeCell ref="T49:T52"/>
    <mergeCell ref="S49:S52"/>
    <mergeCell ref="B58:B59"/>
    <mergeCell ref="C58:C59"/>
    <mergeCell ref="D58:D59"/>
    <mergeCell ref="E58:E59"/>
    <mergeCell ref="F58:F59"/>
    <mergeCell ref="E55:E57"/>
    <mergeCell ref="O55:O57"/>
    <mergeCell ref="N55:N57"/>
    <mergeCell ref="P55:P57"/>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G80:G81"/>
    <mergeCell ref="H80:H81"/>
    <mergeCell ref="I80:I81"/>
    <mergeCell ref="J80:J81"/>
    <mergeCell ref="K80:K81"/>
    <mergeCell ref="B80:B81"/>
    <mergeCell ref="C80:C81"/>
    <mergeCell ref="O80:O81"/>
    <mergeCell ref="P80:P81"/>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Z49:Z52"/>
    <mergeCell ref="T55:T57"/>
    <mergeCell ref="S55:S57"/>
    <mergeCell ref="T36:T39"/>
    <mergeCell ref="S36:S39"/>
    <mergeCell ref="S33:S35"/>
    <mergeCell ref="AC26:AC28"/>
    <mergeCell ref="Z40:Z42"/>
    <mergeCell ref="Y36:Y39"/>
    <mergeCell ref="AA29:AA31"/>
    <mergeCell ref="AB29:AB31"/>
    <mergeCell ref="AD29:AD31"/>
    <mergeCell ref="AC29:AC31"/>
    <mergeCell ref="T29:T31"/>
    <mergeCell ref="AX88:AX92"/>
    <mergeCell ref="AW88:AW92"/>
    <mergeCell ref="AV88:AV92"/>
    <mergeCell ref="T78:T79"/>
    <mergeCell ref="S78:S79"/>
    <mergeCell ref="S82:S83"/>
    <mergeCell ref="T82:T83"/>
    <mergeCell ref="U82:U83"/>
    <mergeCell ref="V82:V83"/>
    <mergeCell ref="W82:W83"/>
    <mergeCell ref="X82:X83"/>
    <mergeCell ref="Y82:Y83"/>
    <mergeCell ref="Z82:Z83"/>
    <mergeCell ref="AA82:AA83"/>
    <mergeCell ref="AB82:AB83"/>
    <mergeCell ref="AC82:AC83"/>
    <mergeCell ref="AD82:AD83"/>
    <mergeCell ref="AV85:AV87"/>
    <mergeCell ref="AW85:AW87"/>
    <mergeCell ref="AX85:AX87"/>
    <mergeCell ref="AE85:AE87"/>
    <mergeCell ref="AD85:AD87"/>
    <mergeCell ref="AX29:AX31"/>
    <mergeCell ref="AE29:AE31"/>
    <mergeCell ref="AV29:AV31"/>
    <mergeCell ref="AW29:AW31"/>
    <mergeCell ref="AX26:AX28"/>
    <mergeCell ref="AW26:AW28"/>
    <mergeCell ref="AX78:AX79"/>
    <mergeCell ref="AW78:AW79"/>
    <mergeCell ref="AV78:AV79"/>
    <mergeCell ref="AV80:AV81"/>
    <mergeCell ref="AW80:AW81"/>
    <mergeCell ref="AX80:AX81"/>
    <mergeCell ref="AE78:AE79"/>
    <mergeCell ref="AE80:AE81"/>
    <mergeCell ref="AA80:AA81"/>
    <mergeCell ref="AB80:AB81"/>
    <mergeCell ref="Y49:Y52"/>
    <mergeCell ref="AX71:AX74"/>
    <mergeCell ref="AV75:AV76"/>
    <mergeCell ref="AW75:AW76"/>
    <mergeCell ref="AX75:AX76"/>
    <mergeCell ref="Y80:Y81"/>
    <mergeCell ref="Z80:Z81"/>
    <mergeCell ref="Y75:Y76"/>
    <mergeCell ref="Z75:Z76"/>
    <mergeCell ref="AA75:AA76"/>
    <mergeCell ref="AB75:AB76"/>
    <mergeCell ref="AV26:AV28"/>
    <mergeCell ref="AD26:AD28"/>
    <mergeCell ref="Z58:Z59"/>
    <mergeCell ref="Y55:Y57"/>
    <mergeCell ref="AB66:AB67"/>
    <mergeCell ref="AE114:AE117"/>
    <mergeCell ref="AE82:AE83"/>
    <mergeCell ref="AD98:AD99"/>
    <mergeCell ref="AE98:AE99"/>
    <mergeCell ref="Y98:Y99"/>
    <mergeCell ref="Z55:Z57"/>
    <mergeCell ref="V58:V59"/>
    <mergeCell ref="W58:W59"/>
    <mergeCell ref="X58:X59"/>
    <mergeCell ref="Y58:Y59"/>
    <mergeCell ref="AV71:AV74"/>
    <mergeCell ref="AW71:AW74"/>
    <mergeCell ref="AE66:AE67"/>
    <mergeCell ref="AE71:AE74"/>
    <mergeCell ref="AD71:AD74"/>
    <mergeCell ref="AC71:AC74"/>
    <mergeCell ref="AB71:AB74"/>
    <mergeCell ref="AA71:AA74"/>
    <mergeCell ref="Z71:Z74"/>
    <mergeCell ref="Y71:Y74"/>
    <mergeCell ref="V55:V57"/>
    <mergeCell ref="X71:X74"/>
    <mergeCell ref="AC66:AC67"/>
    <mergeCell ref="AD66:AD67"/>
    <mergeCell ref="AE68:AE70"/>
    <mergeCell ref="AC68:AC70"/>
    <mergeCell ref="AD68:AD70"/>
    <mergeCell ref="AE55:AE57"/>
    <mergeCell ref="Z61:Z62"/>
    <mergeCell ref="Y61:Y62"/>
    <mergeCell ref="X61:X62"/>
    <mergeCell ref="AV68:AV70"/>
    <mergeCell ref="AD100:AD102"/>
    <mergeCell ref="Z105:Z108"/>
    <mergeCell ref="AA105:AA108"/>
    <mergeCell ref="R78:R79"/>
    <mergeCell ref="AA78:AA79"/>
    <mergeCell ref="Z78:Z79"/>
    <mergeCell ref="Y78:Y79"/>
    <mergeCell ref="X78:X79"/>
    <mergeCell ref="W78:W79"/>
    <mergeCell ref="AC80:AC81"/>
    <mergeCell ref="AD80:AD81"/>
    <mergeCell ref="AD78:AD79"/>
    <mergeCell ref="AC78:AC79"/>
    <mergeCell ref="AB78:AB79"/>
    <mergeCell ref="B114:B117"/>
    <mergeCell ref="C114:C117"/>
    <mergeCell ref="D114:D117"/>
    <mergeCell ref="E114:E117"/>
    <mergeCell ref="F114:F117"/>
    <mergeCell ref="G114:G117"/>
    <mergeCell ref="H114:H117"/>
    <mergeCell ref="I114:I117"/>
    <mergeCell ref="J114:J117"/>
    <mergeCell ref="AB114:AB117"/>
    <mergeCell ref="AC114:AC117"/>
    <mergeCell ref="AD114:AD117"/>
    <mergeCell ref="D80:D81"/>
    <mergeCell ref="E80:E81"/>
    <mergeCell ref="F80:F81"/>
    <mergeCell ref="L80:L81"/>
    <mergeCell ref="M80:M81"/>
    <mergeCell ref="N80:N81"/>
    <mergeCell ref="AA98:AA99"/>
    <mergeCell ref="AB98:AB99"/>
    <mergeCell ref="AC98:AC99"/>
    <mergeCell ref="AE93:AE94"/>
    <mergeCell ref="AC93:AC94"/>
    <mergeCell ref="AD93:AD94"/>
    <mergeCell ref="AM105:AM108"/>
    <mergeCell ref="L85:L87"/>
    <mergeCell ref="M85:M87"/>
    <mergeCell ref="N85:N87"/>
    <mergeCell ref="O85:O87"/>
    <mergeCell ref="AX114:AX117"/>
    <mergeCell ref="D1:D2"/>
    <mergeCell ref="E1:AR2"/>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AN105:AN108"/>
    <mergeCell ref="AP105:AP108"/>
    <mergeCell ref="T71:T74"/>
    <mergeCell ref="AE100:AE102"/>
  </mergeCells>
  <phoneticPr fontId="15" type="noConversion"/>
  <hyperlinks>
    <hyperlink ref="D15:E15" location="Ficha1!A1" display="Ficha1!A1"/>
    <hyperlink ref="D16:E16" location="Ficha1!A1" display="Ficha1!A1"/>
    <hyperlink ref="D78:E78" location="Ficha1!A1" display="Ficha1!A1"/>
    <hyperlink ref="D110:E110" location="Ficha1!A1" display="Ficha1!A1"/>
    <hyperlink ref="D117:E117" location="Ficha2!A1" display="Ficha2!A1"/>
    <hyperlink ref="D23:E23" location="Ficha1!A1" display="Ficha1!A1"/>
    <hyperlink ref="D26:E26" location="Ficha1!A1" display="Ficha1!A1"/>
    <hyperlink ref="D31:E31" location="Ficha1!A1" display="Ficha1!A1"/>
    <hyperlink ref="D33:E33" location="Ficha1!A1" display="Ficha1!A1"/>
    <hyperlink ref="D36:E36" location="Ficha1!A1" display="Ficha1!A1"/>
    <hyperlink ref="D85:E85" location="Ficha1!A1" display="Ficha1!A1"/>
    <hyperlink ref="D88:E88" location="Ficha1!A1" display="Ficha1!A1"/>
    <hyperlink ref="D93:E93" location="Ficha1!A1" display="Ficha1!A1"/>
    <hyperlink ref="D105:E105" location="Ficha1!A1" display="Ficha1!A1"/>
    <hyperlink ref="D55:E55" location="Ficha1!A1" display="Ficha1!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15"/>
  <sheetViews>
    <sheetView topLeftCell="A101" workbookViewId="0">
      <selection activeCell="J114" sqref="J114"/>
    </sheetView>
  </sheetViews>
  <sheetFormatPr baseColWidth="10" defaultRowHeight="15" x14ac:dyDescent="0.25"/>
  <sheetData>
    <row r="1" spans="3:3" ht="15.75" thickBot="1" x14ac:dyDescent="0.3"/>
    <row r="2" spans="3:3" ht="18" x14ac:dyDescent="0.25">
      <c r="C2" s="197">
        <v>1</v>
      </c>
    </row>
    <row r="3" spans="3:3" ht="18.75" thickBot="1" x14ac:dyDescent="0.3">
      <c r="C3" s="198">
        <v>1</v>
      </c>
    </row>
    <row r="4" spans="3:3" ht="18" x14ac:dyDescent="0.25">
      <c r="C4" s="131">
        <v>0.2</v>
      </c>
    </row>
    <row r="5" spans="3:3" ht="18" x14ac:dyDescent="0.25">
      <c r="C5" s="136">
        <v>1</v>
      </c>
    </row>
    <row r="6" spans="3:3" ht="18" x14ac:dyDescent="0.25">
      <c r="C6" s="136">
        <v>1</v>
      </c>
    </row>
    <row r="7" spans="3:3" ht="18" x14ac:dyDescent="0.25">
      <c r="C7" s="136">
        <v>0</v>
      </c>
    </row>
    <row r="8" spans="3:3" ht="18" x14ac:dyDescent="0.25">
      <c r="C8" s="136">
        <v>0.34</v>
      </c>
    </row>
    <row r="9" spans="3:3" ht="18" x14ac:dyDescent="0.25">
      <c r="C9" s="138">
        <v>0</v>
      </c>
    </row>
    <row r="10" spans="3:3" ht="18" x14ac:dyDescent="0.25">
      <c r="C10" s="169">
        <v>0.34</v>
      </c>
    </row>
    <row r="11" spans="3:3" ht="18" x14ac:dyDescent="0.25">
      <c r="C11" s="136">
        <v>0.34</v>
      </c>
    </row>
    <row r="12" spans="3:3" ht="18.75" thickBot="1" x14ac:dyDescent="0.3">
      <c r="C12" s="133">
        <v>1</v>
      </c>
    </row>
    <row r="13" spans="3:3" ht="18" x14ac:dyDescent="0.25">
      <c r="C13" s="124">
        <v>1</v>
      </c>
    </row>
    <row r="14" spans="3:3" ht="18" x14ac:dyDescent="0.25">
      <c r="C14" s="163">
        <v>1</v>
      </c>
    </row>
    <row r="15" spans="3:3" ht="18" x14ac:dyDescent="0.25">
      <c r="C15" s="163">
        <v>1</v>
      </c>
    </row>
    <row r="16" spans="3:3" ht="18" x14ac:dyDescent="0.25">
      <c r="C16" s="163">
        <v>1</v>
      </c>
    </row>
    <row r="17" spans="3:3" ht="18" x14ac:dyDescent="0.25">
      <c r="C17" s="163">
        <v>1</v>
      </c>
    </row>
    <row r="18" spans="3:3" ht="18" x14ac:dyDescent="0.25">
      <c r="C18" s="163">
        <v>1</v>
      </c>
    </row>
    <row r="19" spans="3:3" ht="18" x14ac:dyDescent="0.25">
      <c r="C19" s="163">
        <v>1</v>
      </c>
    </row>
    <row r="20" spans="3:3" ht="18" x14ac:dyDescent="0.25">
      <c r="C20" s="163">
        <v>1</v>
      </c>
    </row>
    <row r="21" spans="3:3" ht="18" x14ac:dyDescent="0.25">
      <c r="C21" s="163">
        <v>1</v>
      </c>
    </row>
    <row r="22" spans="3:3" ht="18.75" thickBot="1" x14ac:dyDescent="0.3">
      <c r="C22" s="216">
        <v>1</v>
      </c>
    </row>
    <row r="23" spans="3:3" ht="18" x14ac:dyDescent="0.25">
      <c r="C23" s="124">
        <v>0</v>
      </c>
    </row>
    <row r="24" spans="3:3" ht="18" x14ac:dyDescent="0.25">
      <c r="C24" s="123">
        <v>0</v>
      </c>
    </row>
    <row r="25" spans="3:3" ht="18" x14ac:dyDescent="0.25">
      <c r="C25" s="123">
        <v>0</v>
      </c>
    </row>
    <row r="26" spans="3:3" ht="18.75" thickBot="1" x14ac:dyDescent="0.3">
      <c r="C26" s="125">
        <v>0</v>
      </c>
    </row>
    <row r="27" spans="3:3" ht="18" x14ac:dyDescent="0.25">
      <c r="C27" s="128">
        <v>0</v>
      </c>
    </row>
    <row r="28" spans="3:3" ht="18" x14ac:dyDescent="0.25">
      <c r="C28" s="123">
        <v>0</v>
      </c>
    </row>
    <row r="29" spans="3:3" ht="18" x14ac:dyDescent="0.25">
      <c r="C29" s="123">
        <v>0</v>
      </c>
    </row>
    <row r="30" spans="3:3" ht="18" x14ac:dyDescent="0.25">
      <c r="C30" s="163">
        <v>0</v>
      </c>
    </row>
    <row r="31" spans="3:3" ht="18.75" thickBot="1" x14ac:dyDescent="0.3">
      <c r="C31" s="125">
        <v>0</v>
      </c>
    </row>
    <row r="32" spans="3:3" ht="18" x14ac:dyDescent="0.25">
      <c r="C32" s="124">
        <v>1</v>
      </c>
    </row>
    <row r="33" spans="3:3" ht="18" x14ac:dyDescent="0.25">
      <c r="C33" s="123">
        <v>1</v>
      </c>
    </row>
    <row r="34" spans="3:3" ht="18" x14ac:dyDescent="0.25">
      <c r="C34" s="123">
        <v>1</v>
      </c>
    </row>
    <row r="35" spans="3:3" ht="18" x14ac:dyDescent="0.25">
      <c r="C35" s="123">
        <v>1</v>
      </c>
    </row>
    <row r="36" spans="3:3" ht="18.75" thickBot="1" x14ac:dyDescent="0.3">
      <c r="C36" s="125">
        <v>1</v>
      </c>
    </row>
    <row r="37" spans="3:3" ht="18.75" thickBot="1" x14ac:dyDescent="0.3">
      <c r="C37" s="158">
        <v>1</v>
      </c>
    </row>
    <row r="38" spans="3:3" ht="18" x14ac:dyDescent="0.25">
      <c r="C38" s="124">
        <v>1</v>
      </c>
    </row>
    <row r="39" spans="3:3" ht="18" x14ac:dyDescent="0.25">
      <c r="C39" s="163">
        <v>0.75</v>
      </c>
    </row>
    <row r="40" spans="3:3" ht="18" x14ac:dyDescent="0.25">
      <c r="C40" s="123">
        <v>1</v>
      </c>
    </row>
    <row r="41" spans="3:3" ht="18" x14ac:dyDescent="0.25">
      <c r="C41" s="123">
        <v>1</v>
      </c>
    </row>
    <row r="42" spans="3:3" ht="18" x14ac:dyDescent="0.25">
      <c r="C42" s="123">
        <v>1</v>
      </c>
    </row>
    <row r="43" spans="3:3" ht="18" x14ac:dyDescent="0.25">
      <c r="C43" s="123">
        <v>0.4</v>
      </c>
    </row>
    <row r="44" spans="3:3" ht="18" x14ac:dyDescent="0.25">
      <c r="C44" s="165">
        <v>1</v>
      </c>
    </row>
    <row r="45" spans="3:3" ht="18" x14ac:dyDescent="0.25">
      <c r="C45" s="165">
        <v>1</v>
      </c>
    </row>
    <row r="46" spans="3:3" thickBot="1" x14ac:dyDescent="0.25">
      <c r="C46" s="165">
        <v>0.4</v>
      </c>
    </row>
    <row r="47" spans="3:3" ht="18" x14ac:dyDescent="0.25">
      <c r="C47" s="165">
        <v>0.55000000000000004</v>
      </c>
    </row>
    <row r="48" spans="3:3" ht="18.75" thickBot="1" x14ac:dyDescent="0.3">
      <c r="C48" s="125">
        <v>0.25</v>
      </c>
    </row>
    <row r="49" spans="3:3" ht="18" x14ac:dyDescent="0.25">
      <c r="C49" s="124">
        <v>0.95</v>
      </c>
    </row>
    <row r="50" spans="3:3" ht="18" x14ac:dyDescent="0.25">
      <c r="C50" s="123">
        <v>0.3</v>
      </c>
    </row>
    <row r="51" spans="3:3" ht="18" x14ac:dyDescent="0.25">
      <c r="C51" s="222">
        <v>1</v>
      </c>
    </row>
    <row r="52" spans="3:3" ht="18" x14ac:dyDescent="0.25">
      <c r="C52" s="123">
        <v>1</v>
      </c>
    </row>
    <row r="53" spans="3:3" ht="18" x14ac:dyDescent="0.25">
      <c r="C53" s="165">
        <v>1</v>
      </c>
    </row>
    <row r="54" spans="3:3" ht="18.75" thickBot="1" x14ac:dyDescent="0.3">
      <c r="C54" s="125">
        <v>1</v>
      </c>
    </row>
    <row r="55" spans="3:3" ht="18" x14ac:dyDescent="0.25">
      <c r="C55" s="124">
        <v>1</v>
      </c>
    </row>
    <row r="56" spans="3:3" ht="18" x14ac:dyDescent="0.25">
      <c r="C56" s="163">
        <v>0.2</v>
      </c>
    </row>
    <row r="57" spans="3:3" ht="18" x14ac:dyDescent="0.25">
      <c r="C57" s="163">
        <v>0.7</v>
      </c>
    </row>
    <row r="58" spans="3:3" ht="18" x14ac:dyDescent="0.25">
      <c r="C58" s="123">
        <v>0.5</v>
      </c>
    </row>
    <row r="59" spans="3:3" ht="18" x14ac:dyDescent="0.25">
      <c r="C59" s="123">
        <v>0.3</v>
      </c>
    </row>
    <row r="60" spans="3:3" ht="18" x14ac:dyDescent="0.25">
      <c r="C60" s="123">
        <v>1</v>
      </c>
    </row>
    <row r="61" spans="3:3" ht="18" x14ac:dyDescent="0.25">
      <c r="C61" s="123">
        <v>1</v>
      </c>
    </row>
    <row r="62" spans="3:3" ht="18" x14ac:dyDescent="0.25">
      <c r="C62" s="123">
        <v>0.4</v>
      </c>
    </row>
    <row r="63" spans="3:3" ht="18" x14ac:dyDescent="0.25">
      <c r="C63" s="123">
        <v>0.7</v>
      </c>
    </row>
    <row r="64" spans="3:3" ht="18" x14ac:dyDescent="0.25">
      <c r="C64" s="165">
        <v>0.7</v>
      </c>
    </row>
    <row r="65" spans="3:3" ht="18.75" thickBot="1" x14ac:dyDescent="0.3">
      <c r="C65" s="141">
        <v>0.2</v>
      </c>
    </row>
    <row r="66" spans="3:3" x14ac:dyDescent="0.25">
      <c r="C66" s="605">
        <v>0.4</v>
      </c>
    </row>
    <row r="67" spans="3:3" x14ac:dyDescent="0.25">
      <c r="C67" s="606"/>
    </row>
    <row r="68" spans="3:3" x14ac:dyDescent="0.25">
      <c r="C68" s="606"/>
    </row>
    <row r="69" spans="3:3" ht="15.75" thickBot="1" x14ac:dyDescent="0.3">
      <c r="C69" s="607"/>
    </row>
    <row r="70" spans="3:3" ht="36" x14ac:dyDescent="0.25">
      <c r="C70" s="224" t="s">
        <v>860</v>
      </c>
    </row>
    <row r="71" spans="3:3" ht="36" x14ac:dyDescent="0.25">
      <c r="C71" s="225" t="s">
        <v>860</v>
      </c>
    </row>
    <row r="72" spans="3:3" ht="36" x14ac:dyDescent="0.25">
      <c r="C72" s="225" t="s">
        <v>860</v>
      </c>
    </row>
    <row r="73" spans="3:3" ht="36" x14ac:dyDescent="0.25">
      <c r="C73" s="225" t="s">
        <v>860</v>
      </c>
    </row>
    <row r="74" spans="3:3" ht="36" x14ac:dyDescent="0.25">
      <c r="C74" s="225" t="s">
        <v>860</v>
      </c>
    </row>
    <row r="75" spans="3:3" ht="18" x14ac:dyDescent="0.25">
      <c r="C75" s="225">
        <v>1</v>
      </c>
    </row>
    <row r="76" spans="3:3" ht="18" x14ac:dyDescent="0.25">
      <c r="C76" s="226">
        <v>1</v>
      </c>
    </row>
    <row r="77" spans="3:3" ht="36" x14ac:dyDescent="0.25">
      <c r="C77" s="226" t="s">
        <v>860</v>
      </c>
    </row>
    <row r="78" spans="3:3" ht="36.75" thickBot="1" x14ac:dyDescent="0.3">
      <c r="C78" s="228" t="s">
        <v>860</v>
      </c>
    </row>
    <row r="79" spans="3:3" ht="18" x14ac:dyDescent="0.25">
      <c r="C79" s="124">
        <v>1</v>
      </c>
    </row>
    <row r="80" spans="3:3" ht="18" x14ac:dyDescent="0.25">
      <c r="C80" s="123">
        <v>0.2</v>
      </c>
    </row>
    <row r="81" spans="3:3" ht="18" x14ac:dyDescent="0.25">
      <c r="C81" s="165">
        <v>1</v>
      </c>
    </row>
    <row r="82" spans="3:3" ht="18.75" thickBot="1" x14ac:dyDescent="0.3">
      <c r="C82" s="125">
        <v>1</v>
      </c>
    </row>
    <row r="83" spans="3:3" ht="18" x14ac:dyDescent="0.25">
      <c r="C83" s="131">
        <v>1</v>
      </c>
    </row>
    <row r="84" spans="3:3" ht="18.75" thickBot="1" x14ac:dyDescent="0.3">
      <c r="C84" s="133">
        <v>1</v>
      </c>
    </row>
    <row r="85" spans="3:3" ht="18" x14ac:dyDescent="0.25">
      <c r="C85" s="123">
        <v>1</v>
      </c>
    </row>
    <row r="86" spans="3:3" ht="18.75" thickBot="1" x14ac:dyDescent="0.3">
      <c r="C86" s="123">
        <v>1</v>
      </c>
    </row>
    <row r="87" spans="3:3" ht="18" x14ac:dyDescent="0.25">
      <c r="C87" s="124">
        <v>0</v>
      </c>
    </row>
    <row r="88" spans="3:3" ht="18" x14ac:dyDescent="0.25">
      <c r="C88" s="123">
        <v>0</v>
      </c>
    </row>
    <row r="89" spans="3:3" ht="18" x14ac:dyDescent="0.25">
      <c r="C89" s="123">
        <v>0</v>
      </c>
    </row>
    <row r="90" spans="3:3" ht="18.75" thickBot="1" x14ac:dyDescent="0.3">
      <c r="C90" s="125">
        <v>0</v>
      </c>
    </row>
    <row r="91" spans="3:3" ht="18.75" thickBot="1" x14ac:dyDescent="0.3">
      <c r="C91" s="125">
        <v>0</v>
      </c>
    </row>
    <row r="92" spans="3:3" ht="18" x14ac:dyDescent="0.25">
      <c r="C92" s="124">
        <v>0.6</v>
      </c>
    </row>
    <row r="93" spans="3:3" ht="18" x14ac:dyDescent="0.25">
      <c r="C93" s="163">
        <v>0.6</v>
      </c>
    </row>
    <row r="94" spans="3:3" ht="18" x14ac:dyDescent="0.25">
      <c r="C94" s="123">
        <v>1</v>
      </c>
    </row>
    <row r="95" spans="3:3" ht="18.75" thickBot="1" x14ac:dyDescent="0.3">
      <c r="C95" s="125">
        <v>1</v>
      </c>
    </row>
    <row r="96" spans="3:3" ht="18" x14ac:dyDescent="0.25">
      <c r="C96" s="153">
        <v>1</v>
      </c>
    </row>
    <row r="97" spans="3:3" ht="18" x14ac:dyDescent="0.25">
      <c r="C97" s="154">
        <v>1</v>
      </c>
    </row>
    <row r="98" spans="3:3" ht="18" x14ac:dyDescent="0.25">
      <c r="C98" s="156">
        <v>1</v>
      </c>
    </row>
    <row r="99" spans="3:3" ht="18.75" thickBot="1" x14ac:dyDescent="0.3">
      <c r="C99" s="158">
        <v>1</v>
      </c>
    </row>
    <row r="100" spans="3:3" ht="18" x14ac:dyDescent="0.25">
      <c r="C100" s="123">
        <v>1</v>
      </c>
    </row>
    <row r="101" spans="3:3" ht="18" x14ac:dyDescent="0.25">
      <c r="C101" s="123">
        <v>0.5</v>
      </c>
    </row>
    <row r="102" spans="3:3" ht="18" x14ac:dyDescent="0.25">
      <c r="C102" s="123">
        <v>0.5</v>
      </c>
    </row>
    <row r="103" spans="3:3" ht="18.75" thickBot="1" x14ac:dyDescent="0.3">
      <c r="C103" s="123">
        <v>0.5</v>
      </c>
    </row>
    <row r="104" spans="3:3" ht="18" x14ac:dyDescent="0.25">
      <c r="C104" s="139">
        <v>0.1</v>
      </c>
    </row>
    <row r="105" spans="3:3" ht="18" x14ac:dyDescent="0.25">
      <c r="C105" s="140">
        <v>0.18</v>
      </c>
    </row>
    <row r="106" spans="3:3" ht="18" x14ac:dyDescent="0.25">
      <c r="C106" s="140">
        <v>1</v>
      </c>
    </row>
    <row r="107" spans="3:3" ht="18" x14ac:dyDescent="0.25">
      <c r="C107" s="140">
        <v>1</v>
      </c>
    </row>
    <row r="108" spans="3:3" ht="18" x14ac:dyDescent="0.25">
      <c r="C108" s="140">
        <v>1</v>
      </c>
    </row>
    <row r="109" spans="3:3" ht="18.75" thickBot="1" x14ac:dyDescent="0.3">
      <c r="C109" s="141">
        <v>0.2</v>
      </c>
    </row>
    <row r="110" spans="3:3" x14ac:dyDescent="0.25">
      <c r="C110" s="602">
        <v>0.4</v>
      </c>
    </row>
    <row r="111" spans="3:3" x14ac:dyDescent="0.25">
      <c r="C111" s="603"/>
    </row>
    <row r="112" spans="3:3" x14ac:dyDescent="0.25">
      <c r="C112" s="603"/>
    </row>
    <row r="113" spans="3:3" ht="15.75" thickBot="1" x14ac:dyDescent="0.3">
      <c r="C113" s="604"/>
    </row>
    <row r="114" spans="3:3" ht="36" x14ac:dyDescent="0.25">
      <c r="C114" s="224" t="s">
        <v>861</v>
      </c>
    </row>
    <row r="115" spans="3:3" ht="36" x14ac:dyDescent="0.25">
      <c r="C115" s="226" t="s">
        <v>860</v>
      </c>
    </row>
  </sheetData>
  <protectedRanges>
    <protectedRange algorithmName="SHA-512" hashValue="GcA5hYHi0S0v0TFeihONv8ng/fM9jnHEWtvOHCW6ar6RBG7/E+JDjv6mQ5/K2EJWy7R3MAWfJTaRiE1Lr700RA==" saltValue="2YVNEi1NeJeksRvtanEaLQ==" spinCount="100000" sqref="C23:C26" name="Rango1_8"/>
    <protectedRange algorithmName="SHA-512" hashValue="GcA5hYHi0S0v0TFeihONv8ng/fM9jnHEWtvOHCW6ar6RBG7/E+JDjv6mQ5/K2EJWy7R3MAWfJTaRiE1Lr700RA==" saltValue="2YVNEi1NeJeksRvtanEaLQ==" spinCount="100000" sqref="C27:C31" name="Rango1_9"/>
    <protectedRange algorithmName="SHA-512" hashValue="GcA5hYHi0S0v0TFeihONv8ng/fM9jnHEWtvOHCW6ar6RBG7/E+JDjv6mQ5/K2EJWy7R3MAWfJTaRiE1Lr700RA==" saltValue="2YVNEi1NeJeksRvtanEaLQ==" spinCount="100000" sqref="C3" name="Rango1_1_1_1"/>
    <protectedRange algorithmName="SHA-512" hashValue="GcA5hYHi0S0v0TFeihONv8ng/fM9jnHEWtvOHCW6ar6RBG7/E+JDjv6mQ5/K2EJWy7R3MAWfJTaRiE1Lr700RA==" saltValue="2YVNEi1NeJeksRvtanEaLQ==" spinCount="100000" sqref="C2" name="Rango1_3_1"/>
    <protectedRange algorithmName="SHA-512" hashValue="GcA5hYHi0S0v0TFeihONv8ng/fM9jnHEWtvOHCW6ar6RBG7/E+JDjv6mQ5/K2EJWy7R3MAWfJTaRiE1Lr700RA==" saltValue="2YVNEi1NeJeksRvtanEaLQ==" spinCount="100000" sqref="C4:C12" name="Rango1_2_1"/>
    <protectedRange algorithmName="SHA-512" hashValue="GcA5hYHi0S0v0TFeihONv8ng/fM9jnHEWtvOHCW6ar6RBG7/E+JDjv6mQ5/K2EJWy7R3MAWfJTaRiE1Lr700RA==" saltValue="2YVNEi1NeJeksRvtanEaLQ==" spinCount="100000" sqref="C13:C22" name="Rango1_1_1"/>
    <protectedRange algorithmName="SHA-512" hashValue="GcA5hYHi0S0v0TFeihONv8ng/fM9jnHEWtvOHCW6ar6RBG7/E+JDjv6mQ5/K2EJWy7R3MAWfJTaRiE1Lr700RA==" saltValue="2YVNEi1NeJeksRvtanEaLQ==" spinCount="100000" sqref="C55:C64" name="Rango1_15_1"/>
    <protectedRange algorithmName="SHA-512" hashValue="GcA5hYHi0S0v0TFeihONv8ng/fM9jnHEWtvOHCW6ar6RBG7/E+JDjv6mQ5/K2EJWy7R3MAWfJTaRiE1Lr700RA==" saltValue="2YVNEi1NeJeksRvtanEaLQ==" spinCount="100000" sqref="C32:C36" name="Rango1_10_1"/>
    <protectedRange algorithmName="SHA-512" hashValue="GcA5hYHi0S0v0TFeihONv8ng/fM9jnHEWtvOHCW6ar6RBG7/E+JDjv6mQ5/K2EJWy7R3MAWfJTaRiE1Lr700RA==" saltValue="2YVNEi1NeJeksRvtanEaLQ==" spinCount="100000" sqref="C37" name="Rango1_10"/>
    <protectedRange algorithmName="SHA-512" hashValue="GcA5hYHi0S0v0TFeihONv8ng/fM9jnHEWtvOHCW6ar6RBG7/E+JDjv6mQ5/K2EJWy7R3MAWfJTaRiE1Lr700RA==" saltValue="2YVNEi1NeJeksRvtanEaLQ==" spinCount="100000" sqref="C38 C40:C46" name="Rango1_12_1"/>
    <protectedRange algorithmName="SHA-512" hashValue="GcA5hYHi0S0v0TFeihONv8ng/fM9jnHEWtvOHCW6ar6RBG7/E+JDjv6mQ5/K2EJWy7R3MAWfJTaRiE1Lr700RA==" saltValue="2YVNEi1NeJeksRvtanEaLQ==" spinCount="100000" sqref="C39" name="Rango1_1_2"/>
    <protectedRange algorithmName="SHA-512" hashValue="GcA5hYHi0S0v0TFeihONv8ng/fM9jnHEWtvOHCW6ar6RBG7/E+JDjv6mQ5/K2EJWy7R3MAWfJTaRiE1Lr700RA==" saltValue="2YVNEi1NeJeksRvtanEaLQ==" spinCount="100000" sqref="C47" name="Rango1_12_1_1"/>
    <protectedRange algorithmName="SHA-512" hashValue="GcA5hYHi0S0v0TFeihONv8ng/fM9jnHEWtvOHCW6ar6RBG7/E+JDjv6mQ5/K2EJWy7R3MAWfJTaRiE1Lr700RA==" saltValue="2YVNEi1NeJeksRvtanEaLQ==" spinCount="100000" sqref="C48" name="Rango1_12_2"/>
    <protectedRange algorithmName="SHA-512" hashValue="GcA5hYHi0S0v0TFeihONv8ng/fM9jnHEWtvOHCW6ar6RBG7/E+JDjv6mQ5/K2EJWy7R3MAWfJTaRiE1Lr700RA==" saltValue="2YVNEi1NeJeksRvtanEaLQ==" spinCount="100000" sqref="C50:C54" name="Rango1_13_1"/>
    <protectedRange algorithmName="SHA-512" hashValue="GcA5hYHi0S0v0TFeihONv8ng/fM9jnHEWtvOHCW6ar6RBG7/E+JDjv6mQ5/K2EJWy7R3MAWfJTaRiE1Lr700RA==" saltValue="2YVNEi1NeJeksRvtanEaLQ==" spinCount="100000" sqref="C49" name="Rango1_13_1_1"/>
    <protectedRange algorithmName="SHA-512" hashValue="pxAkKzOCjvXasYOnM+tnfrlS0jUzZJZRMgGsuhBLdOpqwSk9dkTnbGVWqa28nzlY6aOjfLtGt/3j1NRiS3XtIA==" saltValue="ycGRswPEtsrpQJzjeHmfrg==" spinCount="100000" sqref="C65" name="Rango2_3_1_1"/>
    <protectedRange algorithmName="SHA-512" hashValue="GcA5hYHi0S0v0TFeihONv8ng/fM9jnHEWtvOHCW6ar6RBG7/E+JDjv6mQ5/K2EJWy7R3MAWfJTaRiE1Lr700RA==" saltValue="2YVNEi1NeJeksRvtanEaLQ==" spinCount="100000" sqref="C66:C69" name="Rango1_5_2"/>
    <protectedRange algorithmName="SHA-512" hashValue="GcA5hYHi0S0v0TFeihONv8ng/fM9jnHEWtvOHCW6ar6RBG7/E+JDjv6mQ5/K2EJWy7R3MAWfJTaRiE1Lr700RA==" saltValue="2YVNEi1NeJeksRvtanEaLQ==" spinCount="100000" sqref="C70:C78" name="Rango1_1_3"/>
    <protectedRange algorithmName="SHA-512" hashValue="GcA5hYHi0S0v0TFeihONv8ng/fM9jnHEWtvOHCW6ar6RBG7/E+JDjv6mQ5/K2EJWy7R3MAWfJTaRiE1Lr700RA==" saltValue="2YVNEi1NeJeksRvtanEaLQ==" spinCount="100000" sqref="C87:C90" name="Rango1_14"/>
    <protectedRange algorithmName="SHA-512" hashValue="GcA5hYHi0S0v0TFeihONv8ng/fM9jnHEWtvOHCW6ar6RBG7/E+JDjv6mQ5/K2EJWy7R3MAWfJTaRiE1Lr700RA==" saltValue="2YVNEi1NeJeksRvtanEaLQ==" spinCount="100000" sqref="C91" name="Rango1_16"/>
    <protectedRange algorithmName="SHA-512" hashValue="pxAkKzOCjvXasYOnM+tnfrlS0jUzZJZRMgGsuhBLdOpqwSk9dkTnbGVWqa28nzlY6aOjfLtGt/3j1NRiS3XtIA==" saltValue="ycGRswPEtsrpQJzjeHmfrg==" spinCount="100000" sqref="C79:C82" name="Rango2_1_2"/>
    <protectedRange algorithmName="SHA-512" hashValue="pxAkKzOCjvXasYOnM+tnfrlS0jUzZJZRMgGsuhBLdOpqwSk9dkTnbGVWqa28nzlY6aOjfLtGt/3j1NRiS3XtIA==" saltValue="ycGRswPEtsrpQJzjeHmfrg==" spinCount="100000" sqref="C83:C84" name="Rango2_2_2"/>
    <protectedRange algorithmName="SHA-512" hashValue="pxAkKzOCjvXasYOnM+tnfrlS0jUzZJZRMgGsuhBLdOpqwSk9dkTnbGVWqa28nzlY6aOjfLtGt/3j1NRiS3XtIA==" saltValue="ycGRswPEtsrpQJzjeHmfrg==" spinCount="100000" sqref="C85" name="Rango2_1_2_1"/>
    <protectedRange algorithmName="SHA-512" hashValue="pxAkKzOCjvXasYOnM+tnfrlS0jUzZJZRMgGsuhBLdOpqwSk9dkTnbGVWqa28nzlY6aOjfLtGt/3j1NRiS3XtIA==" saltValue="ycGRswPEtsrpQJzjeHmfrg==" spinCount="100000" sqref="C86" name="Rango2_1_2_2"/>
    <protectedRange algorithmName="SHA-512" hashValue="pxAkKzOCjvXasYOnM+tnfrlS0jUzZJZRMgGsuhBLdOpqwSk9dkTnbGVWqa28nzlY6aOjfLtGt/3j1NRiS3XtIA==" saltValue="ycGRswPEtsrpQJzjeHmfrg==" spinCount="100000" sqref="C101:C103" name="Rango2_3_2"/>
    <protectedRange algorithmName="SHA-512" hashValue="pxAkKzOCjvXasYOnM+tnfrlS0jUzZJZRMgGsuhBLdOpqwSk9dkTnbGVWqa28nzlY6aOjfLtGt/3j1NRiS3XtIA==" saltValue="ycGRswPEtsrpQJzjeHmfrg==" spinCount="100000" sqref="C92:C95" name="Rango2_8_1"/>
    <protectedRange algorithmName="SHA-512" hashValue="pxAkKzOCjvXasYOnM+tnfrlS0jUzZJZRMgGsuhBLdOpqwSk9dkTnbGVWqa28nzlY6aOjfLtGt/3j1NRiS3XtIA==" saltValue="ycGRswPEtsrpQJzjeHmfrg==" spinCount="100000" sqref="C96:C99" name="Rango2_1"/>
    <protectedRange algorithmName="SHA-512" hashValue="pxAkKzOCjvXasYOnM+tnfrlS0jUzZJZRMgGsuhBLdOpqwSk9dkTnbGVWqa28nzlY6aOjfLtGt/3j1NRiS3XtIA==" saltValue="ycGRswPEtsrpQJzjeHmfrg==" spinCount="100000" sqref="C100" name="Rango2_10"/>
    <protectedRange algorithmName="SHA-512" hashValue="pxAkKzOCjvXasYOnM+tnfrlS0jUzZJZRMgGsuhBLdOpqwSk9dkTnbGVWqa28nzlY6aOjfLtGt/3j1NRiS3XtIA==" saltValue="ycGRswPEtsrpQJzjeHmfrg==" spinCount="100000" sqref="C104:C109" name="Rango2_3_1_2"/>
    <protectedRange algorithmName="SHA-512" hashValue="pxAkKzOCjvXasYOnM+tnfrlS0jUzZJZRMgGsuhBLdOpqwSk9dkTnbGVWqa28nzlY6aOjfLtGt/3j1NRiS3XtIA==" saltValue="ycGRswPEtsrpQJzjeHmfrg==" spinCount="100000" sqref="C110:C113" name="Rango2_5_1"/>
    <protectedRange algorithmName="SHA-512" hashValue="pxAkKzOCjvXasYOnM+tnfrlS0jUzZJZRMgGsuhBLdOpqwSk9dkTnbGVWqa28nzlY6aOjfLtGt/3j1NRiS3XtIA==" saltValue="ycGRswPEtsrpQJzjeHmfrg==" spinCount="100000" sqref="C114:C115" name="Rango2_10_1"/>
  </protectedRanges>
  <mergeCells count="2">
    <mergeCell ref="C66:C69"/>
    <mergeCell ref="C110:C1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30" workbookViewId="0">
      <selection activeCell="B38" sqref="B2:B38"/>
    </sheetView>
  </sheetViews>
  <sheetFormatPr baseColWidth="10" defaultRowHeight="15" x14ac:dyDescent="0.25"/>
  <sheetData>
    <row r="1" spans="2:2" ht="15.75" thickBot="1" x14ac:dyDescent="0.3"/>
    <row r="2" spans="2:2" ht="18" x14ac:dyDescent="0.25">
      <c r="B2" s="124">
        <v>1</v>
      </c>
    </row>
    <row r="3" spans="2:2" ht="18" x14ac:dyDescent="0.25">
      <c r="B3" s="123">
        <v>0.2</v>
      </c>
    </row>
    <row r="4" spans="2:2" ht="18" x14ac:dyDescent="0.25">
      <c r="B4" s="165">
        <v>1</v>
      </c>
    </row>
    <row r="5" spans="2:2" ht="18.75" thickBot="1" x14ac:dyDescent="0.3">
      <c r="B5" s="125">
        <v>1</v>
      </c>
    </row>
    <row r="6" spans="2:2" ht="18" x14ac:dyDescent="0.25">
      <c r="B6" s="131">
        <v>1</v>
      </c>
    </row>
    <row r="7" spans="2:2" ht="18.75" thickBot="1" x14ac:dyDescent="0.3">
      <c r="B7" s="133">
        <v>1</v>
      </c>
    </row>
    <row r="8" spans="2:2" ht="18" x14ac:dyDescent="0.25">
      <c r="B8" s="123">
        <v>1</v>
      </c>
    </row>
    <row r="9" spans="2:2" ht="18.75" thickBot="1" x14ac:dyDescent="0.3">
      <c r="B9" s="123">
        <v>1</v>
      </c>
    </row>
    <row r="10" spans="2:2" ht="18" x14ac:dyDescent="0.25">
      <c r="B10" s="124">
        <v>0</v>
      </c>
    </row>
    <row r="11" spans="2:2" ht="18" x14ac:dyDescent="0.25">
      <c r="B11" s="123">
        <v>0</v>
      </c>
    </row>
    <row r="12" spans="2:2" ht="18" x14ac:dyDescent="0.25">
      <c r="B12" s="123">
        <v>0</v>
      </c>
    </row>
    <row r="13" spans="2:2" ht="18.75" thickBot="1" x14ac:dyDescent="0.3">
      <c r="B13" s="125">
        <v>0</v>
      </c>
    </row>
    <row r="14" spans="2:2" ht="18.75" thickBot="1" x14ac:dyDescent="0.3">
      <c r="B14" s="125">
        <v>0</v>
      </c>
    </row>
    <row r="15" spans="2:2" ht="18" x14ac:dyDescent="0.25">
      <c r="B15" s="124">
        <v>0.6</v>
      </c>
    </row>
    <row r="16" spans="2:2" ht="18" x14ac:dyDescent="0.25">
      <c r="B16" s="163">
        <v>0.6</v>
      </c>
    </row>
    <row r="17" spans="2:2" ht="18" x14ac:dyDescent="0.25">
      <c r="B17" s="123">
        <v>1</v>
      </c>
    </row>
    <row r="18" spans="2:2" ht="18.75" thickBot="1" x14ac:dyDescent="0.3">
      <c r="B18" s="125">
        <v>1</v>
      </c>
    </row>
    <row r="19" spans="2:2" ht="18" x14ac:dyDescent="0.25">
      <c r="B19" s="153">
        <v>1</v>
      </c>
    </row>
    <row r="20" spans="2:2" ht="18" x14ac:dyDescent="0.25">
      <c r="B20" s="154">
        <v>1</v>
      </c>
    </row>
    <row r="21" spans="2:2" ht="18" x14ac:dyDescent="0.25">
      <c r="B21" s="156">
        <v>1</v>
      </c>
    </row>
    <row r="22" spans="2:2" ht="18.75" thickBot="1" x14ac:dyDescent="0.3">
      <c r="B22" s="158">
        <v>1</v>
      </c>
    </row>
    <row r="23" spans="2:2" ht="18" x14ac:dyDescent="0.25">
      <c r="B23" s="123">
        <v>1</v>
      </c>
    </row>
    <row r="24" spans="2:2" ht="18" x14ac:dyDescent="0.25">
      <c r="B24" s="123">
        <v>0.5</v>
      </c>
    </row>
    <row r="25" spans="2:2" ht="18" x14ac:dyDescent="0.25">
      <c r="B25" s="123">
        <v>0.5</v>
      </c>
    </row>
    <row r="26" spans="2:2" ht="18.75" thickBot="1" x14ac:dyDescent="0.3">
      <c r="B26" s="123">
        <v>0.5</v>
      </c>
    </row>
    <row r="27" spans="2:2" ht="18" x14ac:dyDescent="0.25">
      <c r="B27" s="139">
        <v>0.1</v>
      </c>
    </row>
    <row r="28" spans="2:2" ht="18" x14ac:dyDescent="0.25">
      <c r="B28" s="140">
        <v>0.18</v>
      </c>
    </row>
    <row r="29" spans="2:2" ht="18" x14ac:dyDescent="0.25">
      <c r="B29" s="140">
        <v>1</v>
      </c>
    </row>
    <row r="30" spans="2:2" ht="18" x14ac:dyDescent="0.25">
      <c r="B30" s="140">
        <v>1</v>
      </c>
    </row>
    <row r="31" spans="2:2" ht="18" x14ac:dyDescent="0.25">
      <c r="B31" s="140">
        <v>1</v>
      </c>
    </row>
    <row r="32" spans="2:2" ht="18.75" thickBot="1" x14ac:dyDescent="0.3">
      <c r="B32" s="141">
        <v>0.2</v>
      </c>
    </row>
    <row r="33" spans="2:2" x14ac:dyDescent="0.25">
      <c r="B33" s="602">
        <v>0.4</v>
      </c>
    </row>
    <row r="34" spans="2:2" x14ac:dyDescent="0.25">
      <c r="B34" s="603"/>
    </row>
    <row r="35" spans="2:2" x14ac:dyDescent="0.25">
      <c r="B35" s="603"/>
    </row>
    <row r="36" spans="2:2" ht="15.75" thickBot="1" x14ac:dyDescent="0.3">
      <c r="B36" s="604"/>
    </row>
    <row r="37" spans="2:2" ht="36" x14ac:dyDescent="0.25">
      <c r="B37" s="224" t="s">
        <v>861</v>
      </c>
    </row>
    <row r="38" spans="2:2" ht="36" x14ac:dyDescent="0.25">
      <c r="B38" s="226" t="s">
        <v>860</v>
      </c>
    </row>
  </sheetData>
  <protectedRanges>
    <protectedRange algorithmName="SHA-512" hashValue="GcA5hYHi0S0v0TFeihONv8ng/fM9jnHEWtvOHCW6ar6RBG7/E+JDjv6mQ5/K2EJWy7R3MAWfJTaRiE1Lr700RA==" saltValue="2YVNEi1NeJeksRvtanEaLQ==" spinCount="100000" sqref="B10:B13" name="Rango1_14"/>
    <protectedRange algorithmName="SHA-512" hashValue="GcA5hYHi0S0v0TFeihONv8ng/fM9jnHEWtvOHCW6ar6RBG7/E+JDjv6mQ5/K2EJWy7R3MAWfJTaRiE1Lr700RA==" saltValue="2YVNEi1NeJeksRvtanEaLQ==" spinCount="100000" sqref="B14" name="Rango1_16"/>
    <protectedRange algorithmName="SHA-512" hashValue="pxAkKzOCjvXasYOnM+tnfrlS0jUzZJZRMgGsuhBLdOpqwSk9dkTnbGVWqa28nzlY6aOjfLtGt/3j1NRiS3XtIA==" saltValue="ycGRswPEtsrpQJzjeHmfrg==" spinCount="100000" sqref="B2:B5" name="Rango2_1_2"/>
    <protectedRange algorithmName="SHA-512" hashValue="pxAkKzOCjvXasYOnM+tnfrlS0jUzZJZRMgGsuhBLdOpqwSk9dkTnbGVWqa28nzlY6aOjfLtGt/3j1NRiS3XtIA==" saltValue="ycGRswPEtsrpQJzjeHmfrg==" spinCount="100000" sqref="B6:B7" name="Rango2_2_2"/>
    <protectedRange algorithmName="SHA-512" hashValue="pxAkKzOCjvXasYOnM+tnfrlS0jUzZJZRMgGsuhBLdOpqwSk9dkTnbGVWqa28nzlY6aOjfLtGt/3j1NRiS3XtIA==" saltValue="ycGRswPEtsrpQJzjeHmfrg==" spinCount="100000" sqref="B8" name="Rango2_1_2_1"/>
    <protectedRange algorithmName="SHA-512" hashValue="pxAkKzOCjvXasYOnM+tnfrlS0jUzZJZRMgGsuhBLdOpqwSk9dkTnbGVWqa28nzlY6aOjfLtGt/3j1NRiS3XtIA==" saltValue="ycGRswPEtsrpQJzjeHmfrg==" spinCount="100000" sqref="B9" name="Rango2_1_2_2"/>
    <protectedRange algorithmName="SHA-512" hashValue="pxAkKzOCjvXasYOnM+tnfrlS0jUzZJZRMgGsuhBLdOpqwSk9dkTnbGVWqa28nzlY6aOjfLtGt/3j1NRiS3XtIA==" saltValue="ycGRswPEtsrpQJzjeHmfrg==" spinCount="100000" sqref="B24 B25 B26" name="Rango2_3_2"/>
    <protectedRange algorithmName="SHA-512" hashValue="pxAkKzOCjvXasYOnM+tnfrlS0jUzZJZRMgGsuhBLdOpqwSk9dkTnbGVWqa28nzlY6aOjfLtGt/3j1NRiS3XtIA==" saltValue="ycGRswPEtsrpQJzjeHmfrg==" spinCount="100000" sqref="B15 B16:B18" name="Rango2_8_1"/>
    <protectedRange algorithmName="SHA-512" hashValue="pxAkKzOCjvXasYOnM+tnfrlS0jUzZJZRMgGsuhBLdOpqwSk9dkTnbGVWqa28nzlY6aOjfLtGt/3j1NRiS3XtIA==" saltValue="ycGRswPEtsrpQJzjeHmfrg==" spinCount="100000" sqref="B19:B22" name="Rango2_1"/>
    <protectedRange algorithmName="SHA-512" hashValue="pxAkKzOCjvXasYOnM+tnfrlS0jUzZJZRMgGsuhBLdOpqwSk9dkTnbGVWqa28nzlY6aOjfLtGt/3j1NRiS3XtIA==" saltValue="ycGRswPEtsrpQJzjeHmfrg==" spinCount="100000" sqref="B23" name="Rango2_10"/>
    <protectedRange algorithmName="SHA-512" hashValue="pxAkKzOCjvXasYOnM+tnfrlS0jUzZJZRMgGsuhBLdOpqwSk9dkTnbGVWqa28nzlY6aOjfLtGt/3j1NRiS3XtIA==" saltValue="ycGRswPEtsrpQJzjeHmfrg==" spinCount="100000" sqref="B27:B32" name="Rango2_3_1_2"/>
    <protectedRange algorithmName="SHA-512" hashValue="pxAkKzOCjvXasYOnM+tnfrlS0jUzZJZRMgGsuhBLdOpqwSk9dkTnbGVWqa28nzlY6aOjfLtGt/3j1NRiS3XtIA==" saltValue="ycGRswPEtsrpQJzjeHmfrg==" spinCount="100000" sqref="B33:B36" name="Rango2_5_1"/>
    <protectedRange algorithmName="SHA-512" hashValue="pxAkKzOCjvXasYOnM+tnfrlS0jUzZJZRMgGsuhBLdOpqwSk9dkTnbGVWqa28nzlY6aOjfLtGt/3j1NRiS3XtIA==" saltValue="ycGRswPEtsrpQJzjeHmfrg==" spinCount="100000" sqref="B37:B38" name="Rango2_10_1"/>
  </protectedRanges>
  <mergeCells count="1">
    <mergeCell ref="B33: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PMR III TRIM 2021 FPS-FNC</vt:lpstr>
      <vt:lpstr>% II TRIM 2021</vt:lpstr>
      <vt:lpstr>Hoja2</vt:lpstr>
      <vt:lpstr>'PMR III TRIM 2021 FPS-FNC'!Área_de_impresión</vt:lpstr>
      <vt:lpstr>'PMR III TRIM 2021 FPS-FNC'!Print_Area</vt:lpstr>
      <vt:lpstr>'PMR III TRIM 2021 FPS-FNC'!Títulos_a_imprimir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Usuario</cp:lastModifiedBy>
  <dcterms:created xsi:type="dcterms:W3CDTF">2020-08-25T15:20:25Z</dcterms:created>
  <dcterms:modified xsi:type="dcterms:W3CDTF">2022-04-27T13:54:19Z</dcterms:modified>
</cp:coreProperties>
</file>